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d.docs.live.net/7e5a9275a24614f4/デスクトップ/ブログ関連/"/>
    </mc:Choice>
  </mc:AlternateContent>
  <xr:revisionPtr revIDLastSave="15" documentId="13_ncr:1_{D22B3031-FD0C-44AE-8164-86D57E9DAD8E}" xr6:coauthVersionLast="47" xr6:coauthVersionMax="47" xr10:uidLastSave="{AB036A9C-8914-4DD4-A852-F6BAD3A3096E}"/>
  <bookViews>
    <workbookView xWindow="-110" yWindow="-110" windowWidth="22780" windowHeight="14540" tabRatio="797" xr2:uid="{00000000-000D-0000-FFFF-FFFF00000000}"/>
  </bookViews>
  <sheets>
    <sheet name="案件管理" sheetId="2" r:id="rId1"/>
    <sheet name="まとめ" sheetId="3" r:id="rId2"/>
    <sheet name="個人別マイル" sheetId="4" r:id="rId3"/>
    <sheet name="(集計)サイト毎" sheetId="5" r:id="rId4"/>
    <sheet name="(集計)カテゴリ毎" sheetId="6" r:id="rId5"/>
    <sheet name="(集計)サイト、カテゴリ" sheetId="10" r:id="rId6"/>
    <sheet name="【設定】" sheetId="1" r:id="rId7"/>
  </sheets>
  <definedNames>
    <definedName name="_xlnm._FilterDatabase" localSheetId="0" hidden="1">案件管理!$D$7:$M$309</definedName>
  </definedNames>
  <calcPr calcId="181029"/>
  <pivotCaches>
    <pivotCache cacheId="292" r:id="rId8"/>
    <pivotCache cacheId="316" r:id="rId9"/>
  </pivotCaches>
</workbook>
</file>

<file path=xl/calcChain.xml><?xml version="1.0" encoding="utf-8"?>
<calcChain xmlns="http://schemas.openxmlformats.org/spreadsheetml/2006/main">
  <c r="L11" i="2" l="1"/>
  <c r="M11" i="2"/>
  <c r="S11" i="2" s="1"/>
  <c r="L12" i="2"/>
  <c r="M12" i="2"/>
  <c r="T12" i="2" s="1"/>
  <c r="L13" i="2"/>
  <c r="M13" i="2"/>
  <c r="R13" i="2" s="1"/>
  <c r="L14" i="2"/>
  <c r="M14" i="2"/>
  <c r="L15" i="2"/>
  <c r="M15" i="2"/>
  <c r="L16" i="2"/>
  <c r="M16" i="2"/>
  <c r="R16" i="2" s="1"/>
  <c r="L17" i="2"/>
  <c r="M17" i="2"/>
  <c r="O17" i="2" s="1"/>
  <c r="D20" i="4"/>
  <c r="F6" i="4"/>
  <c r="B6" i="4"/>
  <c r="B6" i="3"/>
  <c r="AA308" i="2"/>
  <c r="Z308" i="2"/>
  <c r="Y308" i="2"/>
  <c r="X308" i="2"/>
  <c r="W308" i="2"/>
  <c r="V308" i="2"/>
  <c r="U308" i="2"/>
  <c r="T308" i="2"/>
  <c r="S308" i="2"/>
  <c r="R308" i="2"/>
  <c r="Q308" i="2"/>
  <c r="P308" i="2"/>
  <c r="O308" i="2"/>
  <c r="N308" i="2"/>
  <c r="AA307" i="2"/>
  <c r="Z307" i="2"/>
  <c r="Y307" i="2"/>
  <c r="X307" i="2"/>
  <c r="W307" i="2"/>
  <c r="V307" i="2"/>
  <c r="U307" i="2"/>
  <c r="T307" i="2"/>
  <c r="S307" i="2"/>
  <c r="R307" i="2"/>
  <c r="Q307" i="2"/>
  <c r="P307" i="2"/>
  <c r="O307" i="2"/>
  <c r="N307" i="2"/>
  <c r="AA306" i="2"/>
  <c r="Z306" i="2"/>
  <c r="Y306" i="2"/>
  <c r="X306" i="2"/>
  <c r="W306" i="2"/>
  <c r="V306" i="2"/>
  <c r="U306" i="2"/>
  <c r="T306" i="2"/>
  <c r="S306" i="2"/>
  <c r="R306" i="2"/>
  <c r="Q306" i="2"/>
  <c r="P306" i="2"/>
  <c r="O306" i="2"/>
  <c r="N306" i="2"/>
  <c r="AA305" i="2"/>
  <c r="Z305" i="2"/>
  <c r="Y305" i="2"/>
  <c r="X305" i="2"/>
  <c r="W305" i="2"/>
  <c r="V305" i="2"/>
  <c r="U305" i="2"/>
  <c r="T305" i="2"/>
  <c r="S305" i="2"/>
  <c r="R305" i="2"/>
  <c r="Q305" i="2"/>
  <c r="P305" i="2"/>
  <c r="O305" i="2"/>
  <c r="N305" i="2"/>
  <c r="AA304" i="2"/>
  <c r="Z304" i="2"/>
  <c r="Y304" i="2"/>
  <c r="X304" i="2"/>
  <c r="W304" i="2"/>
  <c r="V304" i="2"/>
  <c r="U304" i="2"/>
  <c r="T304" i="2"/>
  <c r="S304" i="2"/>
  <c r="R304" i="2"/>
  <c r="Q304" i="2"/>
  <c r="P304" i="2"/>
  <c r="O304" i="2"/>
  <c r="N304" i="2"/>
  <c r="AA303" i="2"/>
  <c r="Z303" i="2"/>
  <c r="Y303" i="2"/>
  <c r="X303" i="2"/>
  <c r="W303" i="2"/>
  <c r="V303" i="2"/>
  <c r="U303" i="2"/>
  <c r="T303" i="2"/>
  <c r="S303" i="2"/>
  <c r="R303" i="2"/>
  <c r="Q303" i="2"/>
  <c r="P303" i="2"/>
  <c r="O303" i="2"/>
  <c r="N303" i="2"/>
  <c r="AA302" i="2"/>
  <c r="Z302" i="2"/>
  <c r="Y302" i="2"/>
  <c r="X302" i="2"/>
  <c r="W302" i="2"/>
  <c r="V302" i="2"/>
  <c r="U302" i="2"/>
  <c r="T302" i="2"/>
  <c r="S302" i="2"/>
  <c r="R302" i="2"/>
  <c r="Q302" i="2"/>
  <c r="P302" i="2"/>
  <c r="O302" i="2"/>
  <c r="N302" i="2"/>
  <c r="AA301" i="2"/>
  <c r="Z301" i="2"/>
  <c r="Y301" i="2"/>
  <c r="X301" i="2"/>
  <c r="W301" i="2"/>
  <c r="V301" i="2"/>
  <c r="U301" i="2"/>
  <c r="T301" i="2"/>
  <c r="S301" i="2"/>
  <c r="R301" i="2"/>
  <c r="Q301" i="2"/>
  <c r="P301" i="2"/>
  <c r="O301" i="2"/>
  <c r="N301" i="2"/>
  <c r="AA300" i="2"/>
  <c r="Z300" i="2"/>
  <c r="Y300" i="2"/>
  <c r="X300" i="2"/>
  <c r="W300" i="2"/>
  <c r="V300" i="2"/>
  <c r="U300" i="2"/>
  <c r="T300" i="2"/>
  <c r="S300" i="2"/>
  <c r="R300" i="2"/>
  <c r="Q300" i="2"/>
  <c r="P300" i="2"/>
  <c r="O300" i="2"/>
  <c r="N300" i="2"/>
  <c r="AA299" i="2"/>
  <c r="Z299" i="2"/>
  <c r="Y299" i="2"/>
  <c r="X299" i="2"/>
  <c r="W299" i="2"/>
  <c r="V299" i="2"/>
  <c r="U299" i="2"/>
  <c r="T299" i="2"/>
  <c r="S299" i="2"/>
  <c r="R299" i="2"/>
  <c r="Q299" i="2"/>
  <c r="P299" i="2"/>
  <c r="O299" i="2"/>
  <c r="N299" i="2"/>
  <c r="AA298" i="2"/>
  <c r="Z298" i="2"/>
  <c r="Y298" i="2"/>
  <c r="X298" i="2"/>
  <c r="W298" i="2"/>
  <c r="V298" i="2"/>
  <c r="U298" i="2"/>
  <c r="T298" i="2"/>
  <c r="S298" i="2"/>
  <c r="R298" i="2"/>
  <c r="Q298" i="2"/>
  <c r="P298" i="2"/>
  <c r="O298" i="2"/>
  <c r="N298" i="2"/>
  <c r="AA297" i="2"/>
  <c r="Z297" i="2"/>
  <c r="Y297" i="2"/>
  <c r="X297" i="2"/>
  <c r="W297" i="2"/>
  <c r="V297" i="2"/>
  <c r="U297" i="2"/>
  <c r="T297" i="2"/>
  <c r="S297" i="2"/>
  <c r="R297" i="2"/>
  <c r="Q297" i="2"/>
  <c r="P297" i="2"/>
  <c r="O297" i="2"/>
  <c r="N297" i="2"/>
  <c r="AA296" i="2"/>
  <c r="Z296" i="2"/>
  <c r="Y296" i="2"/>
  <c r="X296" i="2"/>
  <c r="W296" i="2"/>
  <c r="V296" i="2"/>
  <c r="U296" i="2"/>
  <c r="T296" i="2"/>
  <c r="S296" i="2"/>
  <c r="R296" i="2"/>
  <c r="Q296" i="2"/>
  <c r="P296" i="2"/>
  <c r="O296" i="2"/>
  <c r="N296" i="2"/>
  <c r="AA295" i="2"/>
  <c r="Z295" i="2"/>
  <c r="Y295" i="2"/>
  <c r="X295" i="2"/>
  <c r="W295" i="2"/>
  <c r="V295" i="2"/>
  <c r="U295" i="2"/>
  <c r="T295" i="2"/>
  <c r="S295" i="2"/>
  <c r="R295" i="2"/>
  <c r="Q295" i="2"/>
  <c r="P295" i="2"/>
  <c r="O295" i="2"/>
  <c r="N295" i="2"/>
  <c r="AA294" i="2"/>
  <c r="Z294" i="2"/>
  <c r="Y294" i="2"/>
  <c r="X294" i="2"/>
  <c r="W294" i="2"/>
  <c r="V294" i="2"/>
  <c r="U294" i="2"/>
  <c r="T294" i="2"/>
  <c r="S294" i="2"/>
  <c r="R294" i="2"/>
  <c r="Q294" i="2"/>
  <c r="P294" i="2"/>
  <c r="O294" i="2"/>
  <c r="N294" i="2"/>
  <c r="AA293" i="2"/>
  <c r="Z293" i="2"/>
  <c r="Y293" i="2"/>
  <c r="X293" i="2"/>
  <c r="W293" i="2"/>
  <c r="V293" i="2"/>
  <c r="U293" i="2"/>
  <c r="T293" i="2"/>
  <c r="S293" i="2"/>
  <c r="R293" i="2"/>
  <c r="Q293" i="2"/>
  <c r="P293" i="2"/>
  <c r="O293" i="2"/>
  <c r="N293" i="2"/>
  <c r="AA292" i="2"/>
  <c r="Z292" i="2"/>
  <c r="Y292" i="2"/>
  <c r="X292" i="2"/>
  <c r="W292" i="2"/>
  <c r="V292" i="2"/>
  <c r="U292" i="2"/>
  <c r="T292" i="2"/>
  <c r="S292" i="2"/>
  <c r="R292" i="2"/>
  <c r="Q292" i="2"/>
  <c r="P292" i="2"/>
  <c r="O292" i="2"/>
  <c r="N292" i="2"/>
  <c r="AA291" i="2"/>
  <c r="Z291" i="2"/>
  <c r="Y291" i="2"/>
  <c r="X291" i="2"/>
  <c r="W291" i="2"/>
  <c r="V291" i="2"/>
  <c r="U291" i="2"/>
  <c r="T291" i="2"/>
  <c r="S291" i="2"/>
  <c r="R291" i="2"/>
  <c r="Q291" i="2"/>
  <c r="P291" i="2"/>
  <c r="O291" i="2"/>
  <c r="N291" i="2"/>
  <c r="AA290" i="2"/>
  <c r="Z290" i="2"/>
  <c r="Y290" i="2"/>
  <c r="X290" i="2"/>
  <c r="W290" i="2"/>
  <c r="V290" i="2"/>
  <c r="U290" i="2"/>
  <c r="T290" i="2"/>
  <c r="S290" i="2"/>
  <c r="R290" i="2"/>
  <c r="Q290" i="2"/>
  <c r="P290" i="2"/>
  <c r="O290" i="2"/>
  <c r="N290" i="2"/>
  <c r="AA289" i="2"/>
  <c r="Z289" i="2"/>
  <c r="Y289" i="2"/>
  <c r="X289" i="2"/>
  <c r="W289" i="2"/>
  <c r="V289" i="2"/>
  <c r="U289" i="2"/>
  <c r="T289" i="2"/>
  <c r="S289" i="2"/>
  <c r="R289" i="2"/>
  <c r="Q289" i="2"/>
  <c r="P289" i="2"/>
  <c r="O289" i="2"/>
  <c r="N289" i="2"/>
  <c r="AA288" i="2"/>
  <c r="Z288" i="2"/>
  <c r="Y288" i="2"/>
  <c r="X288" i="2"/>
  <c r="W288" i="2"/>
  <c r="V288" i="2"/>
  <c r="U288" i="2"/>
  <c r="T288" i="2"/>
  <c r="S288" i="2"/>
  <c r="R288" i="2"/>
  <c r="Q288" i="2"/>
  <c r="P288" i="2"/>
  <c r="O288" i="2"/>
  <c r="N288" i="2"/>
  <c r="AA287" i="2"/>
  <c r="Z287" i="2"/>
  <c r="Y287" i="2"/>
  <c r="X287" i="2"/>
  <c r="W287" i="2"/>
  <c r="V287" i="2"/>
  <c r="U287" i="2"/>
  <c r="T287" i="2"/>
  <c r="S287" i="2"/>
  <c r="R287" i="2"/>
  <c r="Q287" i="2"/>
  <c r="P287" i="2"/>
  <c r="O287" i="2"/>
  <c r="N287" i="2"/>
  <c r="AA286" i="2"/>
  <c r="Z286" i="2"/>
  <c r="Y286" i="2"/>
  <c r="X286" i="2"/>
  <c r="W286" i="2"/>
  <c r="V286" i="2"/>
  <c r="U286" i="2"/>
  <c r="T286" i="2"/>
  <c r="S286" i="2"/>
  <c r="R286" i="2"/>
  <c r="Q286" i="2"/>
  <c r="P286" i="2"/>
  <c r="O286" i="2"/>
  <c r="N286" i="2"/>
  <c r="AA285" i="2"/>
  <c r="Z285" i="2"/>
  <c r="Y285" i="2"/>
  <c r="X285" i="2"/>
  <c r="W285" i="2"/>
  <c r="V285" i="2"/>
  <c r="U285" i="2"/>
  <c r="T285" i="2"/>
  <c r="S285" i="2"/>
  <c r="R285" i="2"/>
  <c r="Q285" i="2"/>
  <c r="P285" i="2"/>
  <c r="O285" i="2"/>
  <c r="N285" i="2"/>
  <c r="AA284" i="2"/>
  <c r="Z284" i="2"/>
  <c r="Y284" i="2"/>
  <c r="X284" i="2"/>
  <c r="W284" i="2"/>
  <c r="V284" i="2"/>
  <c r="U284" i="2"/>
  <c r="T284" i="2"/>
  <c r="S284" i="2"/>
  <c r="R284" i="2"/>
  <c r="Q284" i="2"/>
  <c r="P284" i="2"/>
  <c r="O284" i="2"/>
  <c r="N284" i="2"/>
  <c r="AA283" i="2"/>
  <c r="Z283" i="2"/>
  <c r="Y283" i="2"/>
  <c r="X283" i="2"/>
  <c r="W283" i="2"/>
  <c r="V283" i="2"/>
  <c r="U283" i="2"/>
  <c r="T283" i="2"/>
  <c r="S283" i="2"/>
  <c r="R283" i="2"/>
  <c r="Q283" i="2"/>
  <c r="P283" i="2"/>
  <c r="O283" i="2"/>
  <c r="N283" i="2"/>
  <c r="AA282" i="2"/>
  <c r="Z282" i="2"/>
  <c r="Y282" i="2"/>
  <c r="X282" i="2"/>
  <c r="W282" i="2"/>
  <c r="V282" i="2"/>
  <c r="U282" i="2"/>
  <c r="T282" i="2"/>
  <c r="S282" i="2"/>
  <c r="R282" i="2"/>
  <c r="Q282" i="2"/>
  <c r="P282" i="2"/>
  <c r="O282" i="2"/>
  <c r="N282" i="2"/>
  <c r="AA281" i="2"/>
  <c r="Z281" i="2"/>
  <c r="Y281" i="2"/>
  <c r="X281" i="2"/>
  <c r="W281" i="2"/>
  <c r="V281" i="2"/>
  <c r="U281" i="2"/>
  <c r="T281" i="2"/>
  <c r="S281" i="2"/>
  <c r="R281" i="2"/>
  <c r="Q281" i="2"/>
  <c r="P281" i="2"/>
  <c r="O281" i="2"/>
  <c r="N281" i="2"/>
  <c r="AA280" i="2"/>
  <c r="Z280" i="2"/>
  <c r="Y280" i="2"/>
  <c r="X280" i="2"/>
  <c r="W280" i="2"/>
  <c r="V280" i="2"/>
  <c r="U280" i="2"/>
  <c r="T280" i="2"/>
  <c r="S280" i="2"/>
  <c r="R280" i="2"/>
  <c r="Q280" i="2"/>
  <c r="P280" i="2"/>
  <c r="O280" i="2"/>
  <c r="N280" i="2"/>
  <c r="AA279" i="2"/>
  <c r="Z279" i="2"/>
  <c r="Y279" i="2"/>
  <c r="X279" i="2"/>
  <c r="W279" i="2"/>
  <c r="V279" i="2"/>
  <c r="U279" i="2"/>
  <c r="T279" i="2"/>
  <c r="S279" i="2"/>
  <c r="R279" i="2"/>
  <c r="Q279" i="2"/>
  <c r="P279" i="2"/>
  <c r="O279" i="2"/>
  <c r="N279" i="2"/>
  <c r="AA278" i="2"/>
  <c r="Z278" i="2"/>
  <c r="Y278" i="2"/>
  <c r="X278" i="2"/>
  <c r="W278" i="2"/>
  <c r="V278" i="2"/>
  <c r="U278" i="2"/>
  <c r="T278" i="2"/>
  <c r="S278" i="2"/>
  <c r="R278" i="2"/>
  <c r="Q278" i="2"/>
  <c r="P278" i="2"/>
  <c r="O278" i="2"/>
  <c r="N278" i="2"/>
  <c r="AA277" i="2"/>
  <c r="Z277" i="2"/>
  <c r="Y277" i="2"/>
  <c r="X277" i="2"/>
  <c r="W277" i="2"/>
  <c r="V277" i="2"/>
  <c r="U277" i="2"/>
  <c r="T277" i="2"/>
  <c r="S277" i="2"/>
  <c r="R277" i="2"/>
  <c r="Q277" i="2"/>
  <c r="P277" i="2"/>
  <c r="O277" i="2"/>
  <c r="N277" i="2"/>
  <c r="AA276" i="2"/>
  <c r="Z276" i="2"/>
  <c r="Y276" i="2"/>
  <c r="X276" i="2"/>
  <c r="W276" i="2"/>
  <c r="V276" i="2"/>
  <c r="U276" i="2"/>
  <c r="T276" i="2"/>
  <c r="S276" i="2"/>
  <c r="R276" i="2"/>
  <c r="Q276" i="2"/>
  <c r="P276" i="2"/>
  <c r="O276" i="2"/>
  <c r="N276" i="2"/>
  <c r="AA275" i="2"/>
  <c r="Z275" i="2"/>
  <c r="Y275" i="2"/>
  <c r="X275" i="2"/>
  <c r="W275" i="2"/>
  <c r="V275" i="2"/>
  <c r="U275" i="2"/>
  <c r="T275" i="2"/>
  <c r="S275" i="2"/>
  <c r="R275" i="2"/>
  <c r="Q275" i="2"/>
  <c r="P275" i="2"/>
  <c r="O275" i="2"/>
  <c r="N275" i="2"/>
  <c r="AA274" i="2"/>
  <c r="Z274" i="2"/>
  <c r="Y274" i="2"/>
  <c r="X274" i="2"/>
  <c r="W274" i="2"/>
  <c r="V274" i="2"/>
  <c r="U274" i="2"/>
  <c r="T274" i="2"/>
  <c r="S274" i="2"/>
  <c r="R274" i="2"/>
  <c r="Q274" i="2"/>
  <c r="P274" i="2"/>
  <c r="O274" i="2"/>
  <c r="N274" i="2"/>
  <c r="AA273" i="2"/>
  <c r="Z273" i="2"/>
  <c r="Y273" i="2"/>
  <c r="X273" i="2"/>
  <c r="W273" i="2"/>
  <c r="V273" i="2"/>
  <c r="U273" i="2"/>
  <c r="T273" i="2"/>
  <c r="S273" i="2"/>
  <c r="R273" i="2"/>
  <c r="Q273" i="2"/>
  <c r="P273" i="2"/>
  <c r="O273" i="2"/>
  <c r="N273" i="2"/>
  <c r="AA272" i="2"/>
  <c r="Z272" i="2"/>
  <c r="Y272" i="2"/>
  <c r="X272" i="2"/>
  <c r="W272" i="2"/>
  <c r="V272" i="2"/>
  <c r="U272" i="2"/>
  <c r="T272" i="2"/>
  <c r="S272" i="2"/>
  <c r="R272" i="2"/>
  <c r="Q272" i="2"/>
  <c r="P272" i="2"/>
  <c r="O272" i="2"/>
  <c r="N272" i="2"/>
  <c r="AA271" i="2"/>
  <c r="Z271" i="2"/>
  <c r="Y271" i="2"/>
  <c r="X271" i="2"/>
  <c r="W271" i="2"/>
  <c r="V271" i="2"/>
  <c r="U271" i="2"/>
  <c r="T271" i="2"/>
  <c r="S271" i="2"/>
  <c r="R271" i="2"/>
  <c r="Q271" i="2"/>
  <c r="P271" i="2"/>
  <c r="O271" i="2"/>
  <c r="N271" i="2"/>
  <c r="AA270" i="2"/>
  <c r="Z270" i="2"/>
  <c r="Y270" i="2"/>
  <c r="X270" i="2"/>
  <c r="W270" i="2"/>
  <c r="V270" i="2"/>
  <c r="U270" i="2"/>
  <c r="T270" i="2"/>
  <c r="S270" i="2"/>
  <c r="R270" i="2"/>
  <c r="Q270" i="2"/>
  <c r="P270" i="2"/>
  <c r="O270" i="2"/>
  <c r="N270" i="2"/>
  <c r="AA269" i="2"/>
  <c r="Z269" i="2"/>
  <c r="Y269" i="2"/>
  <c r="X269" i="2"/>
  <c r="W269" i="2"/>
  <c r="V269" i="2"/>
  <c r="U269" i="2"/>
  <c r="T269" i="2"/>
  <c r="S269" i="2"/>
  <c r="R269" i="2"/>
  <c r="Q269" i="2"/>
  <c r="P269" i="2"/>
  <c r="O269" i="2"/>
  <c r="N269" i="2"/>
  <c r="AA268" i="2"/>
  <c r="Z268" i="2"/>
  <c r="Y268" i="2"/>
  <c r="X268" i="2"/>
  <c r="W268" i="2"/>
  <c r="V268" i="2"/>
  <c r="U268" i="2"/>
  <c r="T268" i="2"/>
  <c r="S268" i="2"/>
  <c r="R268" i="2"/>
  <c r="Q268" i="2"/>
  <c r="P268" i="2"/>
  <c r="O268" i="2"/>
  <c r="N268" i="2"/>
  <c r="AA267" i="2"/>
  <c r="Z267" i="2"/>
  <c r="Y267" i="2"/>
  <c r="X267" i="2"/>
  <c r="W267" i="2"/>
  <c r="V267" i="2"/>
  <c r="U267" i="2"/>
  <c r="T267" i="2"/>
  <c r="S267" i="2"/>
  <c r="R267" i="2"/>
  <c r="Q267" i="2"/>
  <c r="P267" i="2"/>
  <c r="O267" i="2"/>
  <c r="N267" i="2"/>
  <c r="AA266" i="2"/>
  <c r="Z266" i="2"/>
  <c r="Y266" i="2"/>
  <c r="X266" i="2"/>
  <c r="W266" i="2"/>
  <c r="V266" i="2"/>
  <c r="U266" i="2"/>
  <c r="T266" i="2"/>
  <c r="S266" i="2"/>
  <c r="R266" i="2"/>
  <c r="Q266" i="2"/>
  <c r="P266" i="2"/>
  <c r="O266" i="2"/>
  <c r="N266" i="2"/>
  <c r="AA265" i="2"/>
  <c r="Z265" i="2"/>
  <c r="Y265" i="2"/>
  <c r="X265" i="2"/>
  <c r="W265" i="2"/>
  <c r="V265" i="2"/>
  <c r="U265" i="2"/>
  <c r="T265" i="2"/>
  <c r="S265" i="2"/>
  <c r="R265" i="2"/>
  <c r="Q265" i="2"/>
  <c r="P265" i="2"/>
  <c r="O265" i="2"/>
  <c r="N265" i="2"/>
  <c r="AA264" i="2"/>
  <c r="Z264" i="2"/>
  <c r="Y264" i="2"/>
  <c r="X264" i="2"/>
  <c r="W264" i="2"/>
  <c r="V264" i="2"/>
  <c r="U264" i="2"/>
  <c r="T264" i="2"/>
  <c r="S264" i="2"/>
  <c r="R264" i="2"/>
  <c r="Q264" i="2"/>
  <c r="P264" i="2"/>
  <c r="O264" i="2"/>
  <c r="N264" i="2"/>
  <c r="AA263" i="2"/>
  <c r="Z263" i="2"/>
  <c r="Y263" i="2"/>
  <c r="X263" i="2"/>
  <c r="W263" i="2"/>
  <c r="V263" i="2"/>
  <c r="U263" i="2"/>
  <c r="T263" i="2"/>
  <c r="S263" i="2"/>
  <c r="R263" i="2"/>
  <c r="Q263" i="2"/>
  <c r="P263" i="2"/>
  <c r="O263" i="2"/>
  <c r="N263" i="2"/>
  <c r="AA262" i="2"/>
  <c r="Z262" i="2"/>
  <c r="Y262" i="2"/>
  <c r="X262" i="2"/>
  <c r="W262" i="2"/>
  <c r="V262" i="2"/>
  <c r="U262" i="2"/>
  <c r="T262" i="2"/>
  <c r="S262" i="2"/>
  <c r="R262" i="2"/>
  <c r="Q262" i="2"/>
  <c r="P262" i="2"/>
  <c r="O262" i="2"/>
  <c r="N262" i="2"/>
  <c r="AA261" i="2"/>
  <c r="Z261" i="2"/>
  <c r="Y261" i="2"/>
  <c r="X261" i="2"/>
  <c r="W261" i="2"/>
  <c r="V261" i="2"/>
  <c r="U261" i="2"/>
  <c r="T261" i="2"/>
  <c r="S261" i="2"/>
  <c r="R261" i="2"/>
  <c r="Q261" i="2"/>
  <c r="P261" i="2"/>
  <c r="O261" i="2"/>
  <c r="N261" i="2"/>
  <c r="AA260" i="2"/>
  <c r="Z260" i="2"/>
  <c r="Y260" i="2"/>
  <c r="X260" i="2"/>
  <c r="W260" i="2"/>
  <c r="V260" i="2"/>
  <c r="U260" i="2"/>
  <c r="T260" i="2"/>
  <c r="S260" i="2"/>
  <c r="R260" i="2"/>
  <c r="Q260" i="2"/>
  <c r="P260" i="2"/>
  <c r="O260" i="2"/>
  <c r="N260" i="2"/>
  <c r="AA259" i="2"/>
  <c r="Z259" i="2"/>
  <c r="Y259" i="2"/>
  <c r="X259" i="2"/>
  <c r="W259" i="2"/>
  <c r="V259" i="2"/>
  <c r="U259" i="2"/>
  <c r="T259" i="2"/>
  <c r="S259" i="2"/>
  <c r="R259" i="2"/>
  <c r="Q259" i="2"/>
  <c r="P259" i="2"/>
  <c r="O259" i="2"/>
  <c r="N259" i="2"/>
  <c r="AA258" i="2"/>
  <c r="Z258" i="2"/>
  <c r="Y258" i="2"/>
  <c r="X258" i="2"/>
  <c r="W258" i="2"/>
  <c r="V258" i="2"/>
  <c r="U258" i="2"/>
  <c r="T258" i="2"/>
  <c r="S258" i="2"/>
  <c r="R258" i="2"/>
  <c r="Q258" i="2"/>
  <c r="P258" i="2"/>
  <c r="O258" i="2"/>
  <c r="N258" i="2"/>
  <c r="AA257" i="2"/>
  <c r="Z257" i="2"/>
  <c r="Y257" i="2"/>
  <c r="X257" i="2"/>
  <c r="W257" i="2"/>
  <c r="V257" i="2"/>
  <c r="U257" i="2"/>
  <c r="T257" i="2"/>
  <c r="S257" i="2"/>
  <c r="R257" i="2"/>
  <c r="Q257" i="2"/>
  <c r="P257" i="2"/>
  <c r="O257" i="2"/>
  <c r="N257" i="2"/>
  <c r="AA256" i="2"/>
  <c r="Z256" i="2"/>
  <c r="Y256" i="2"/>
  <c r="X256" i="2"/>
  <c r="W256" i="2"/>
  <c r="V256" i="2"/>
  <c r="U256" i="2"/>
  <c r="T256" i="2"/>
  <c r="S256" i="2"/>
  <c r="R256" i="2"/>
  <c r="Q256" i="2"/>
  <c r="P256" i="2"/>
  <c r="O256" i="2"/>
  <c r="N256" i="2"/>
  <c r="AA255" i="2"/>
  <c r="Z255" i="2"/>
  <c r="Y255" i="2"/>
  <c r="X255" i="2"/>
  <c r="W255" i="2"/>
  <c r="V255" i="2"/>
  <c r="U255" i="2"/>
  <c r="T255" i="2"/>
  <c r="S255" i="2"/>
  <c r="R255" i="2"/>
  <c r="Q255" i="2"/>
  <c r="P255" i="2"/>
  <c r="O255" i="2"/>
  <c r="N255" i="2"/>
  <c r="AA254" i="2"/>
  <c r="Z254" i="2"/>
  <c r="Y254" i="2"/>
  <c r="X254" i="2"/>
  <c r="W254" i="2"/>
  <c r="V254" i="2"/>
  <c r="U254" i="2"/>
  <c r="T254" i="2"/>
  <c r="S254" i="2"/>
  <c r="R254" i="2"/>
  <c r="Q254" i="2"/>
  <c r="P254" i="2"/>
  <c r="O254" i="2"/>
  <c r="N254" i="2"/>
  <c r="AA253" i="2"/>
  <c r="Z253" i="2"/>
  <c r="Y253" i="2"/>
  <c r="X253" i="2"/>
  <c r="W253" i="2"/>
  <c r="V253" i="2"/>
  <c r="U253" i="2"/>
  <c r="T253" i="2"/>
  <c r="S253" i="2"/>
  <c r="R253" i="2"/>
  <c r="Q253" i="2"/>
  <c r="P253" i="2"/>
  <c r="O253" i="2"/>
  <c r="N253" i="2"/>
  <c r="AA252" i="2"/>
  <c r="Z252" i="2"/>
  <c r="Y252" i="2"/>
  <c r="X252" i="2"/>
  <c r="W252" i="2"/>
  <c r="V252" i="2"/>
  <c r="U252" i="2"/>
  <c r="T252" i="2"/>
  <c r="S252" i="2"/>
  <c r="R252" i="2"/>
  <c r="Q252" i="2"/>
  <c r="P252" i="2"/>
  <c r="O252" i="2"/>
  <c r="N252" i="2"/>
  <c r="AA251" i="2"/>
  <c r="Z251" i="2"/>
  <c r="Y251" i="2"/>
  <c r="X251" i="2"/>
  <c r="W251" i="2"/>
  <c r="V251" i="2"/>
  <c r="U251" i="2"/>
  <c r="T251" i="2"/>
  <c r="S251" i="2"/>
  <c r="R251" i="2"/>
  <c r="Q251" i="2"/>
  <c r="P251" i="2"/>
  <c r="O251" i="2"/>
  <c r="N251" i="2"/>
  <c r="AA250" i="2"/>
  <c r="Z250" i="2"/>
  <c r="Y250" i="2"/>
  <c r="X250" i="2"/>
  <c r="W250" i="2"/>
  <c r="V250" i="2"/>
  <c r="U250" i="2"/>
  <c r="T250" i="2"/>
  <c r="S250" i="2"/>
  <c r="R250" i="2"/>
  <c r="Q250" i="2"/>
  <c r="P250" i="2"/>
  <c r="O250" i="2"/>
  <c r="N250" i="2"/>
  <c r="AA249" i="2"/>
  <c r="Z249" i="2"/>
  <c r="Y249" i="2"/>
  <c r="X249" i="2"/>
  <c r="W249" i="2"/>
  <c r="V249" i="2"/>
  <c r="U249" i="2"/>
  <c r="T249" i="2"/>
  <c r="S249" i="2"/>
  <c r="R249" i="2"/>
  <c r="Q249" i="2"/>
  <c r="P249" i="2"/>
  <c r="O249" i="2"/>
  <c r="N249" i="2"/>
  <c r="AA248" i="2"/>
  <c r="Z248" i="2"/>
  <c r="Y248" i="2"/>
  <c r="X248" i="2"/>
  <c r="W248" i="2"/>
  <c r="V248" i="2"/>
  <c r="U248" i="2"/>
  <c r="T248" i="2"/>
  <c r="S248" i="2"/>
  <c r="R248" i="2"/>
  <c r="Q248" i="2"/>
  <c r="P248" i="2"/>
  <c r="O248" i="2"/>
  <c r="N248" i="2"/>
  <c r="AA247" i="2"/>
  <c r="Z247" i="2"/>
  <c r="Y247" i="2"/>
  <c r="X247" i="2"/>
  <c r="W247" i="2"/>
  <c r="V247" i="2"/>
  <c r="U247" i="2"/>
  <c r="T247" i="2"/>
  <c r="S247" i="2"/>
  <c r="R247" i="2"/>
  <c r="Q247" i="2"/>
  <c r="P247" i="2"/>
  <c r="O247" i="2"/>
  <c r="N247" i="2"/>
  <c r="AA246" i="2"/>
  <c r="Z246" i="2"/>
  <c r="Y246" i="2"/>
  <c r="X246" i="2"/>
  <c r="W246" i="2"/>
  <c r="V246" i="2"/>
  <c r="U246" i="2"/>
  <c r="T246" i="2"/>
  <c r="S246" i="2"/>
  <c r="R246" i="2"/>
  <c r="Q246" i="2"/>
  <c r="P246" i="2"/>
  <c r="O246" i="2"/>
  <c r="N246" i="2"/>
  <c r="AA245" i="2"/>
  <c r="Z245" i="2"/>
  <c r="Y245" i="2"/>
  <c r="X245" i="2"/>
  <c r="W245" i="2"/>
  <c r="V245" i="2"/>
  <c r="U245" i="2"/>
  <c r="T245" i="2"/>
  <c r="S245" i="2"/>
  <c r="R245" i="2"/>
  <c r="Q245" i="2"/>
  <c r="P245" i="2"/>
  <c r="O245" i="2"/>
  <c r="N245" i="2"/>
  <c r="AA244" i="2"/>
  <c r="Z244" i="2"/>
  <c r="Y244" i="2"/>
  <c r="X244" i="2"/>
  <c r="W244" i="2"/>
  <c r="V244" i="2"/>
  <c r="U244" i="2"/>
  <c r="T244" i="2"/>
  <c r="S244" i="2"/>
  <c r="R244" i="2"/>
  <c r="Q244" i="2"/>
  <c r="P244" i="2"/>
  <c r="O244" i="2"/>
  <c r="N244" i="2"/>
  <c r="AA243" i="2"/>
  <c r="Z243" i="2"/>
  <c r="Y243" i="2"/>
  <c r="X243" i="2"/>
  <c r="W243" i="2"/>
  <c r="V243" i="2"/>
  <c r="U243" i="2"/>
  <c r="T243" i="2"/>
  <c r="S243" i="2"/>
  <c r="R243" i="2"/>
  <c r="Q243" i="2"/>
  <c r="P243" i="2"/>
  <c r="O243" i="2"/>
  <c r="N243" i="2"/>
  <c r="AA242" i="2"/>
  <c r="Z242" i="2"/>
  <c r="Y242" i="2"/>
  <c r="X242" i="2"/>
  <c r="W242" i="2"/>
  <c r="V242" i="2"/>
  <c r="U242" i="2"/>
  <c r="T242" i="2"/>
  <c r="S242" i="2"/>
  <c r="R242" i="2"/>
  <c r="Q242" i="2"/>
  <c r="P242" i="2"/>
  <c r="O242" i="2"/>
  <c r="N242" i="2"/>
  <c r="AA241" i="2"/>
  <c r="Z241" i="2"/>
  <c r="Y241" i="2"/>
  <c r="X241" i="2"/>
  <c r="W241" i="2"/>
  <c r="V241" i="2"/>
  <c r="U241" i="2"/>
  <c r="T241" i="2"/>
  <c r="S241" i="2"/>
  <c r="R241" i="2"/>
  <c r="Q241" i="2"/>
  <c r="P241" i="2"/>
  <c r="O241" i="2"/>
  <c r="N241" i="2"/>
  <c r="AA240" i="2"/>
  <c r="Z240" i="2"/>
  <c r="Y240" i="2"/>
  <c r="X240" i="2"/>
  <c r="W240" i="2"/>
  <c r="V240" i="2"/>
  <c r="U240" i="2"/>
  <c r="T240" i="2"/>
  <c r="S240" i="2"/>
  <c r="R240" i="2"/>
  <c r="Q240" i="2"/>
  <c r="P240" i="2"/>
  <c r="O240" i="2"/>
  <c r="N240" i="2"/>
  <c r="AA239" i="2"/>
  <c r="Z239" i="2"/>
  <c r="Y239" i="2"/>
  <c r="X239" i="2"/>
  <c r="W239" i="2"/>
  <c r="V239" i="2"/>
  <c r="U239" i="2"/>
  <c r="T239" i="2"/>
  <c r="S239" i="2"/>
  <c r="R239" i="2"/>
  <c r="Q239" i="2"/>
  <c r="P239" i="2"/>
  <c r="O239" i="2"/>
  <c r="N239" i="2"/>
  <c r="AA238" i="2"/>
  <c r="Z238" i="2"/>
  <c r="Y238" i="2"/>
  <c r="X238" i="2"/>
  <c r="W238" i="2"/>
  <c r="V238" i="2"/>
  <c r="U238" i="2"/>
  <c r="T238" i="2"/>
  <c r="S238" i="2"/>
  <c r="R238" i="2"/>
  <c r="Q238" i="2"/>
  <c r="P238" i="2"/>
  <c r="O238" i="2"/>
  <c r="N238" i="2"/>
  <c r="AA237" i="2"/>
  <c r="Z237" i="2"/>
  <c r="Y237" i="2"/>
  <c r="X237" i="2"/>
  <c r="W237" i="2"/>
  <c r="V237" i="2"/>
  <c r="U237" i="2"/>
  <c r="T237" i="2"/>
  <c r="S237" i="2"/>
  <c r="R237" i="2"/>
  <c r="Q237" i="2"/>
  <c r="P237" i="2"/>
  <c r="O237" i="2"/>
  <c r="N237" i="2"/>
  <c r="AA236" i="2"/>
  <c r="Z236" i="2"/>
  <c r="Y236" i="2"/>
  <c r="X236" i="2"/>
  <c r="W236" i="2"/>
  <c r="V236" i="2"/>
  <c r="U236" i="2"/>
  <c r="T236" i="2"/>
  <c r="S236" i="2"/>
  <c r="R236" i="2"/>
  <c r="Q236" i="2"/>
  <c r="P236" i="2"/>
  <c r="O236" i="2"/>
  <c r="N236" i="2"/>
  <c r="AA235" i="2"/>
  <c r="Z235" i="2"/>
  <c r="Y235" i="2"/>
  <c r="X235" i="2"/>
  <c r="W235" i="2"/>
  <c r="V235" i="2"/>
  <c r="U235" i="2"/>
  <c r="T235" i="2"/>
  <c r="S235" i="2"/>
  <c r="R235" i="2"/>
  <c r="Q235" i="2"/>
  <c r="P235" i="2"/>
  <c r="O235" i="2"/>
  <c r="N235" i="2"/>
  <c r="AA234" i="2"/>
  <c r="Z234" i="2"/>
  <c r="Y234" i="2"/>
  <c r="X234" i="2"/>
  <c r="W234" i="2"/>
  <c r="V234" i="2"/>
  <c r="U234" i="2"/>
  <c r="T234" i="2"/>
  <c r="S234" i="2"/>
  <c r="R234" i="2"/>
  <c r="Q234" i="2"/>
  <c r="P234" i="2"/>
  <c r="O234" i="2"/>
  <c r="N234" i="2"/>
  <c r="AA233" i="2"/>
  <c r="Z233" i="2"/>
  <c r="Y233" i="2"/>
  <c r="X233" i="2"/>
  <c r="W233" i="2"/>
  <c r="V233" i="2"/>
  <c r="U233" i="2"/>
  <c r="T233" i="2"/>
  <c r="S233" i="2"/>
  <c r="R233" i="2"/>
  <c r="Q233" i="2"/>
  <c r="P233" i="2"/>
  <c r="O233" i="2"/>
  <c r="N233" i="2"/>
  <c r="AA232" i="2"/>
  <c r="Z232" i="2"/>
  <c r="Y232" i="2"/>
  <c r="X232" i="2"/>
  <c r="W232" i="2"/>
  <c r="V232" i="2"/>
  <c r="U232" i="2"/>
  <c r="T232" i="2"/>
  <c r="S232" i="2"/>
  <c r="R232" i="2"/>
  <c r="Q232" i="2"/>
  <c r="P232" i="2"/>
  <c r="O232" i="2"/>
  <c r="N232" i="2"/>
  <c r="AA231" i="2"/>
  <c r="Z231" i="2"/>
  <c r="Y231" i="2"/>
  <c r="X231" i="2"/>
  <c r="W231" i="2"/>
  <c r="V231" i="2"/>
  <c r="U231" i="2"/>
  <c r="T231" i="2"/>
  <c r="S231" i="2"/>
  <c r="R231" i="2"/>
  <c r="Q231" i="2"/>
  <c r="P231" i="2"/>
  <c r="O231" i="2"/>
  <c r="N231" i="2"/>
  <c r="AA230" i="2"/>
  <c r="Z230" i="2"/>
  <c r="Y230" i="2"/>
  <c r="X230" i="2"/>
  <c r="W230" i="2"/>
  <c r="V230" i="2"/>
  <c r="U230" i="2"/>
  <c r="T230" i="2"/>
  <c r="S230" i="2"/>
  <c r="R230" i="2"/>
  <c r="Q230" i="2"/>
  <c r="P230" i="2"/>
  <c r="O230" i="2"/>
  <c r="N230" i="2"/>
  <c r="AA229" i="2"/>
  <c r="Z229" i="2"/>
  <c r="Y229" i="2"/>
  <c r="X229" i="2"/>
  <c r="W229" i="2"/>
  <c r="V229" i="2"/>
  <c r="U229" i="2"/>
  <c r="T229" i="2"/>
  <c r="S229" i="2"/>
  <c r="R229" i="2"/>
  <c r="Q229" i="2"/>
  <c r="P229" i="2"/>
  <c r="O229" i="2"/>
  <c r="N229" i="2"/>
  <c r="AA228" i="2"/>
  <c r="Z228" i="2"/>
  <c r="Y228" i="2"/>
  <c r="X228" i="2"/>
  <c r="W228" i="2"/>
  <c r="V228" i="2"/>
  <c r="U228" i="2"/>
  <c r="T228" i="2"/>
  <c r="S228" i="2"/>
  <c r="R228" i="2"/>
  <c r="Q228" i="2"/>
  <c r="P228" i="2"/>
  <c r="O228" i="2"/>
  <c r="N228" i="2"/>
  <c r="AA227" i="2"/>
  <c r="Z227" i="2"/>
  <c r="Y227" i="2"/>
  <c r="X227" i="2"/>
  <c r="W227" i="2"/>
  <c r="V227" i="2"/>
  <c r="U227" i="2"/>
  <c r="T227" i="2"/>
  <c r="S227" i="2"/>
  <c r="R227" i="2"/>
  <c r="Q227" i="2"/>
  <c r="P227" i="2"/>
  <c r="O227" i="2"/>
  <c r="N227" i="2"/>
  <c r="AA226" i="2"/>
  <c r="Z226" i="2"/>
  <c r="Y226" i="2"/>
  <c r="X226" i="2"/>
  <c r="W226" i="2"/>
  <c r="V226" i="2"/>
  <c r="U226" i="2"/>
  <c r="T226" i="2"/>
  <c r="S226" i="2"/>
  <c r="R226" i="2"/>
  <c r="Q226" i="2"/>
  <c r="P226" i="2"/>
  <c r="O226" i="2"/>
  <c r="N226" i="2"/>
  <c r="AA225" i="2"/>
  <c r="Z225" i="2"/>
  <c r="Y225" i="2"/>
  <c r="X225" i="2"/>
  <c r="W225" i="2"/>
  <c r="V225" i="2"/>
  <c r="U225" i="2"/>
  <c r="T225" i="2"/>
  <c r="S225" i="2"/>
  <c r="R225" i="2"/>
  <c r="Q225" i="2"/>
  <c r="P225" i="2"/>
  <c r="O225" i="2"/>
  <c r="N225" i="2"/>
  <c r="AA224" i="2"/>
  <c r="Z224" i="2"/>
  <c r="Y224" i="2"/>
  <c r="X224" i="2"/>
  <c r="W224" i="2"/>
  <c r="V224" i="2"/>
  <c r="U224" i="2"/>
  <c r="T224" i="2"/>
  <c r="S224" i="2"/>
  <c r="R224" i="2"/>
  <c r="Q224" i="2"/>
  <c r="P224" i="2"/>
  <c r="O224" i="2"/>
  <c r="N224" i="2"/>
  <c r="AA223" i="2"/>
  <c r="Z223" i="2"/>
  <c r="Y223" i="2"/>
  <c r="X223" i="2"/>
  <c r="W223" i="2"/>
  <c r="V223" i="2"/>
  <c r="U223" i="2"/>
  <c r="T223" i="2"/>
  <c r="S223" i="2"/>
  <c r="R223" i="2"/>
  <c r="Q223" i="2"/>
  <c r="P223" i="2"/>
  <c r="O223" i="2"/>
  <c r="N223" i="2"/>
  <c r="AA222" i="2"/>
  <c r="Z222" i="2"/>
  <c r="Y222" i="2"/>
  <c r="X222" i="2"/>
  <c r="W222" i="2"/>
  <c r="V222" i="2"/>
  <c r="U222" i="2"/>
  <c r="T222" i="2"/>
  <c r="S222" i="2"/>
  <c r="R222" i="2"/>
  <c r="Q222" i="2"/>
  <c r="P222" i="2"/>
  <c r="O222" i="2"/>
  <c r="N222" i="2"/>
  <c r="AA221" i="2"/>
  <c r="Z221" i="2"/>
  <c r="Y221" i="2"/>
  <c r="X221" i="2"/>
  <c r="W221" i="2"/>
  <c r="V221" i="2"/>
  <c r="U221" i="2"/>
  <c r="T221" i="2"/>
  <c r="S221" i="2"/>
  <c r="R221" i="2"/>
  <c r="Q221" i="2"/>
  <c r="P221" i="2"/>
  <c r="O221" i="2"/>
  <c r="N221" i="2"/>
  <c r="AA220" i="2"/>
  <c r="Z220" i="2"/>
  <c r="Y220" i="2"/>
  <c r="X220" i="2"/>
  <c r="W220" i="2"/>
  <c r="V220" i="2"/>
  <c r="U220" i="2"/>
  <c r="T220" i="2"/>
  <c r="S220" i="2"/>
  <c r="R220" i="2"/>
  <c r="Q220" i="2"/>
  <c r="P220" i="2"/>
  <c r="O220" i="2"/>
  <c r="N220" i="2"/>
  <c r="AA219" i="2"/>
  <c r="Z219" i="2"/>
  <c r="Y219" i="2"/>
  <c r="X219" i="2"/>
  <c r="W219" i="2"/>
  <c r="V219" i="2"/>
  <c r="U219" i="2"/>
  <c r="T219" i="2"/>
  <c r="S219" i="2"/>
  <c r="R219" i="2"/>
  <c r="Q219" i="2"/>
  <c r="P219" i="2"/>
  <c r="O219" i="2"/>
  <c r="N219" i="2"/>
  <c r="AA218" i="2"/>
  <c r="Z218" i="2"/>
  <c r="Y218" i="2"/>
  <c r="X218" i="2"/>
  <c r="W218" i="2"/>
  <c r="V218" i="2"/>
  <c r="U218" i="2"/>
  <c r="T218" i="2"/>
  <c r="S218" i="2"/>
  <c r="R218" i="2"/>
  <c r="Q218" i="2"/>
  <c r="P218" i="2"/>
  <c r="O218" i="2"/>
  <c r="N218" i="2"/>
  <c r="AA217" i="2"/>
  <c r="Z217" i="2"/>
  <c r="Y217" i="2"/>
  <c r="X217" i="2"/>
  <c r="W217" i="2"/>
  <c r="V217" i="2"/>
  <c r="U217" i="2"/>
  <c r="T217" i="2"/>
  <c r="S217" i="2"/>
  <c r="R217" i="2"/>
  <c r="Q217" i="2"/>
  <c r="P217" i="2"/>
  <c r="O217" i="2"/>
  <c r="N217" i="2"/>
  <c r="AA216" i="2"/>
  <c r="Z216" i="2"/>
  <c r="Y216" i="2"/>
  <c r="X216" i="2"/>
  <c r="W216" i="2"/>
  <c r="V216" i="2"/>
  <c r="U216" i="2"/>
  <c r="T216" i="2"/>
  <c r="S216" i="2"/>
  <c r="R216" i="2"/>
  <c r="Q216" i="2"/>
  <c r="P216" i="2"/>
  <c r="O216" i="2"/>
  <c r="N216" i="2"/>
  <c r="AA215" i="2"/>
  <c r="Z215" i="2"/>
  <c r="Y215" i="2"/>
  <c r="X215" i="2"/>
  <c r="W215" i="2"/>
  <c r="V215" i="2"/>
  <c r="U215" i="2"/>
  <c r="T215" i="2"/>
  <c r="S215" i="2"/>
  <c r="R215" i="2"/>
  <c r="Q215" i="2"/>
  <c r="P215" i="2"/>
  <c r="O215" i="2"/>
  <c r="N215" i="2"/>
  <c r="AA214" i="2"/>
  <c r="Z214" i="2"/>
  <c r="Y214" i="2"/>
  <c r="X214" i="2"/>
  <c r="W214" i="2"/>
  <c r="V214" i="2"/>
  <c r="U214" i="2"/>
  <c r="T214" i="2"/>
  <c r="S214" i="2"/>
  <c r="R214" i="2"/>
  <c r="Q214" i="2"/>
  <c r="P214" i="2"/>
  <c r="O214" i="2"/>
  <c r="N214" i="2"/>
  <c r="AA213" i="2"/>
  <c r="Z213" i="2"/>
  <c r="Y213" i="2"/>
  <c r="X213" i="2"/>
  <c r="W213" i="2"/>
  <c r="V213" i="2"/>
  <c r="U213" i="2"/>
  <c r="T213" i="2"/>
  <c r="S213" i="2"/>
  <c r="R213" i="2"/>
  <c r="Q213" i="2"/>
  <c r="P213" i="2"/>
  <c r="O213" i="2"/>
  <c r="N213" i="2"/>
  <c r="AA212" i="2"/>
  <c r="Z212" i="2"/>
  <c r="Y212" i="2"/>
  <c r="X212" i="2"/>
  <c r="W212" i="2"/>
  <c r="V212" i="2"/>
  <c r="U212" i="2"/>
  <c r="T212" i="2"/>
  <c r="S212" i="2"/>
  <c r="R212" i="2"/>
  <c r="Q212" i="2"/>
  <c r="P212" i="2"/>
  <c r="O212" i="2"/>
  <c r="N212" i="2"/>
  <c r="AA211" i="2"/>
  <c r="Z211" i="2"/>
  <c r="Y211" i="2"/>
  <c r="X211" i="2"/>
  <c r="W211" i="2"/>
  <c r="V211" i="2"/>
  <c r="U211" i="2"/>
  <c r="T211" i="2"/>
  <c r="S211" i="2"/>
  <c r="R211" i="2"/>
  <c r="Q211" i="2"/>
  <c r="P211" i="2"/>
  <c r="O211" i="2"/>
  <c r="N211" i="2"/>
  <c r="AA210" i="2"/>
  <c r="Z210" i="2"/>
  <c r="Y210" i="2"/>
  <c r="X210" i="2"/>
  <c r="W210" i="2"/>
  <c r="V210" i="2"/>
  <c r="U210" i="2"/>
  <c r="T210" i="2"/>
  <c r="S210" i="2"/>
  <c r="R210" i="2"/>
  <c r="Q210" i="2"/>
  <c r="P210" i="2"/>
  <c r="O210" i="2"/>
  <c r="N210" i="2"/>
  <c r="AA209" i="2"/>
  <c r="Z209" i="2"/>
  <c r="Y209" i="2"/>
  <c r="X209" i="2"/>
  <c r="W209" i="2"/>
  <c r="V209" i="2"/>
  <c r="U209" i="2"/>
  <c r="T209" i="2"/>
  <c r="S209" i="2"/>
  <c r="R209" i="2"/>
  <c r="Q209" i="2"/>
  <c r="P209" i="2"/>
  <c r="O209" i="2"/>
  <c r="N209" i="2"/>
  <c r="AA208" i="2"/>
  <c r="Z208" i="2"/>
  <c r="Y208" i="2"/>
  <c r="X208" i="2"/>
  <c r="W208" i="2"/>
  <c r="V208" i="2"/>
  <c r="U208" i="2"/>
  <c r="T208" i="2"/>
  <c r="S208" i="2"/>
  <c r="R208" i="2"/>
  <c r="Q208" i="2"/>
  <c r="P208" i="2"/>
  <c r="O208" i="2"/>
  <c r="N208" i="2"/>
  <c r="AA207" i="2"/>
  <c r="Z207" i="2"/>
  <c r="Y207" i="2"/>
  <c r="X207" i="2"/>
  <c r="W207" i="2"/>
  <c r="V207" i="2"/>
  <c r="U207" i="2"/>
  <c r="T207" i="2"/>
  <c r="S207" i="2"/>
  <c r="R207" i="2"/>
  <c r="Q207" i="2"/>
  <c r="P207" i="2"/>
  <c r="O207" i="2"/>
  <c r="N207" i="2"/>
  <c r="AA206" i="2"/>
  <c r="Z206" i="2"/>
  <c r="Y206" i="2"/>
  <c r="X206" i="2"/>
  <c r="W206" i="2"/>
  <c r="V206" i="2"/>
  <c r="U206" i="2"/>
  <c r="T206" i="2"/>
  <c r="S206" i="2"/>
  <c r="R206" i="2"/>
  <c r="Q206" i="2"/>
  <c r="P206" i="2"/>
  <c r="O206" i="2"/>
  <c r="N206" i="2"/>
  <c r="AA205" i="2"/>
  <c r="Z205" i="2"/>
  <c r="Y205" i="2"/>
  <c r="X205" i="2"/>
  <c r="W205" i="2"/>
  <c r="V205" i="2"/>
  <c r="U205" i="2"/>
  <c r="T205" i="2"/>
  <c r="S205" i="2"/>
  <c r="R205" i="2"/>
  <c r="Q205" i="2"/>
  <c r="P205" i="2"/>
  <c r="O205" i="2"/>
  <c r="N205" i="2"/>
  <c r="AA204" i="2"/>
  <c r="Z204" i="2"/>
  <c r="Y204" i="2"/>
  <c r="X204" i="2"/>
  <c r="W204" i="2"/>
  <c r="V204" i="2"/>
  <c r="U204" i="2"/>
  <c r="T204" i="2"/>
  <c r="S204" i="2"/>
  <c r="R204" i="2"/>
  <c r="Q204" i="2"/>
  <c r="P204" i="2"/>
  <c r="O204" i="2"/>
  <c r="N204" i="2"/>
  <c r="AA203" i="2"/>
  <c r="Z203" i="2"/>
  <c r="Y203" i="2"/>
  <c r="X203" i="2"/>
  <c r="W203" i="2"/>
  <c r="V203" i="2"/>
  <c r="U203" i="2"/>
  <c r="T203" i="2"/>
  <c r="S203" i="2"/>
  <c r="R203" i="2"/>
  <c r="Q203" i="2"/>
  <c r="P203" i="2"/>
  <c r="O203" i="2"/>
  <c r="N203" i="2"/>
  <c r="AA202" i="2"/>
  <c r="Z202" i="2"/>
  <c r="Y202" i="2"/>
  <c r="X202" i="2"/>
  <c r="W202" i="2"/>
  <c r="V202" i="2"/>
  <c r="U202" i="2"/>
  <c r="T202" i="2"/>
  <c r="S202" i="2"/>
  <c r="R202" i="2"/>
  <c r="Q202" i="2"/>
  <c r="P202" i="2"/>
  <c r="O202" i="2"/>
  <c r="N202" i="2"/>
  <c r="AA201" i="2"/>
  <c r="Z201" i="2"/>
  <c r="Y201" i="2"/>
  <c r="X201" i="2"/>
  <c r="W201" i="2"/>
  <c r="V201" i="2"/>
  <c r="U201" i="2"/>
  <c r="T201" i="2"/>
  <c r="S201" i="2"/>
  <c r="R201" i="2"/>
  <c r="Q201" i="2"/>
  <c r="P201" i="2"/>
  <c r="O201" i="2"/>
  <c r="N201" i="2"/>
  <c r="AA200" i="2"/>
  <c r="Z200" i="2"/>
  <c r="Y200" i="2"/>
  <c r="X200" i="2"/>
  <c r="W200" i="2"/>
  <c r="V200" i="2"/>
  <c r="U200" i="2"/>
  <c r="T200" i="2"/>
  <c r="S200" i="2"/>
  <c r="R200" i="2"/>
  <c r="Q200" i="2"/>
  <c r="P200" i="2"/>
  <c r="O200" i="2"/>
  <c r="N200" i="2"/>
  <c r="AA199" i="2"/>
  <c r="Z199" i="2"/>
  <c r="Y199" i="2"/>
  <c r="X199" i="2"/>
  <c r="W199" i="2"/>
  <c r="V199" i="2"/>
  <c r="U199" i="2"/>
  <c r="T199" i="2"/>
  <c r="S199" i="2"/>
  <c r="R199" i="2"/>
  <c r="Q199" i="2"/>
  <c r="P199" i="2"/>
  <c r="O199" i="2"/>
  <c r="N199" i="2"/>
  <c r="AA198" i="2"/>
  <c r="Z198" i="2"/>
  <c r="Y198" i="2"/>
  <c r="X198" i="2"/>
  <c r="W198" i="2"/>
  <c r="V198" i="2"/>
  <c r="U198" i="2"/>
  <c r="T198" i="2"/>
  <c r="S198" i="2"/>
  <c r="R198" i="2"/>
  <c r="Q198" i="2"/>
  <c r="P198" i="2"/>
  <c r="O198" i="2"/>
  <c r="N198" i="2"/>
  <c r="AA197" i="2"/>
  <c r="Z197" i="2"/>
  <c r="Y197" i="2"/>
  <c r="X197" i="2"/>
  <c r="W197" i="2"/>
  <c r="V197" i="2"/>
  <c r="U197" i="2"/>
  <c r="T197" i="2"/>
  <c r="S197" i="2"/>
  <c r="R197" i="2"/>
  <c r="Q197" i="2"/>
  <c r="P197" i="2"/>
  <c r="O197" i="2"/>
  <c r="N197" i="2"/>
  <c r="AA196" i="2"/>
  <c r="Z196" i="2"/>
  <c r="Y196" i="2"/>
  <c r="X196" i="2"/>
  <c r="W196" i="2"/>
  <c r="V196" i="2"/>
  <c r="U196" i="2"/>
  <c r="T196" i="2"/>
  <c r="S196" i="2"/>
  <c r="R196" i="2"/>
  <c r="Q196" i="2"/>
  <c r="P196" i="2"/>
  <c r="O196" i="2"/>
  <c r="N196" i="2"/>
  <c r="AA195" i="2"/>
  <c r="Z195" i="2"/>
  <c r="Y195" i="2"/>
  <c r="X195" i="2"/>
  <c r="W195" i="2"/>
  <c r="V195" i="2"/>
  <c r="U195" i="2"/>
  <c r="T195" i="2"/>
  <c r="S195" i="2"/>
  <c r="R195" i="2"/>
  <c r="Q195" i="2"/>
  <c r="P195" i="2"/>
  <c r="O195" i="2"/>
  <c r="N195" i="2"/>
  <c r="AA194" i="2"/>
  <c r="Z194" i="2"/>
  <c r="Y194" i="2"/>
  <c r="X194" i="2"/>
  <c r="W194" i="2"/>
  <c r="V194" i="2"/>
  <c r="U194" i="2"/>
  <c r="T194" i="2"/>
  <c r="S194" i="2"/>
  <c r="R194" i="2"/>
  <c r="Q194" i="2"/>
  <c r="P194" i="2"/>
  <c r="O194" i="2"/>
  <c r="N194" i="2"/>
  <c r="AA193" i="2"/>
  <c r="Z193" i="2"/>
  <c r="Y193" i="2"/>
  <c r="X193" i="2"/>
  <c r="W193" i="2"/>
  <c r="V193" i="2"/>
  <c r="U193" i="2"/>
  <c r="T193" i="2"/>
  <c r="S193" i="2"/>
  <c r="R193" i="2"/>
  <c r="Q193" i="2"/>
  <c r="P193" i="2"/>
  <c r="O193" i="2"/>
  <c r="N193" i="2"/>
  <c r="AA192" i="2"/>
  <c r="Z192" i="2"/>
  <c r="Y192" i="2"/>
  <c r="X192" i="2"/>
  <c r="W192" i="2"/>
  <c r="V192" i="2"/>
  <c r="U192" i="2"/>
  <c r="T192" i="2"/>
  <c r="S192" i="2"/>
  <c r="R192" i="2"/>
  <c r="Q192" i="2"/>
  <c r="P192" i="2"/>
  <c r="O192" i="2"/>
  <c r="N192" i="2"/>
  <c r="AA191" i="2"/>
  <c r="Z191" i="2"/>
  <c r="Y191" i="2"/>
  <c r="X191" i="2"/>
  <c r="W191" i="2"/>
  <c r="V191" i="2"/>
  <c r="U191" i="2"/>
  <c r="T191" i="2"/>
  <c r="S191" i="2"/>
  <c r="R191" i="2"/>
  <c r="Q191" i="2"/>
  <c r="P191" i="2"/>
  <c r="O191" i="2"/>
  <c r="N191" i="2"/>
  <c r="AA190" i="2"/>
  <c r="Z190" i="2"/>
  <c r="Y190" i="2"/>
  <c r="X190" i="2"/>
  <c r="W190" i="2"/>
  <c r="V190" i="2"/>
  <c r="U190" i="2"/>
  <c r="T190" i="2"/>
  <c r="S190" i="2"/>
  <c r="R190" i="2"/>
  <c r="Q190" i="2"/>
  <c r="P190" i="2"/>
  <c r="O190" i="2"/>
  <c r="N190" i="2"/>
  <c r="AA189" i="2"/>
  <c r="Z189" i="2"/>
  <c r="Y189" i="2"/>
  <c r="X189" i="2"/>
  <c r="W189" i="2"/>
  <c r="V189" i="2"/>
  <c r="U189" i="2"/>
  <c r="T189" i="2"/>
  <c r="S189" i="2"/>
  <c r="R189" i="2"/>
  <c r="Q189" i="2"/>
  <c r="P189" i="2"/>
  <c r="O189" i="2"/>
  <c r="N189" i="2"/>
  <c r="AA188" i="2"/>
  <c r="Z188" i="2"/>
  <c r="Y188" i="2"/>
  <c r="X188" i="2"/>
  <c r="W188" i="2"/>
  <c r="V188" i="2"/>
  <c r="U188" i="2"/>
  <c r="T188" i="2"/>
  <c r="S188" i="2"/>
  <c r="R188" i="2"/>
  <c r="Q188" i="2"/>
  <c r="P188" i="2"/>
  <c r="O188" i="2"/>
  <c r="N188" i="2"/>
  <c r="AA187" i="2"/>
  <c r="Z187" i="2"/>
  <c r="Y187" i="2"/>
  <c r="X187" i="2"/>
  <c r="W187" i="2"/>
  <c r="V187" i="2"/>
  <c r="U187" i="2"/>
  <c r="T187" i="2"/>
  <c r="S187" i="2"/>
  <c r="R187" i="2"/>
  <c r="Q187" i="2"/>
  <c r="P187" i="2"/>
  <c r="O187" i="2"/>
  <c r="N187" i="2"/>
  <c r="AA186" i="2"/>
  <c r="Z186" i="2"/>
  <c r="Y186" i="2"/>
  <c r="X186" i="2"/>
  <c r="W186" i="2"/>
  <c r="V186" i="2"/>
  <c r="U186" i="2"/>
  <c r="T186" i="2"/>
  <c r="S186" i="2"/>
  <c r="R186" i="2"/>
  <c r="Q186" i="2"/>
  <c r="P186" i="2"/>
  <c r="O186" i="2"/>
  <c r="N186" i="2"/>
  <c r="AA185" i="2"/>
  <c r="Z185" i="2"/>
  <c r="Y185" i="2"/>
  <c r="X185" i="2"/>
  <c r="W185" i="2"/>
  <c r="V185" i="2"/>
  <c r="U185" i="2"/>
  <c r="T185" i="2"/>
  <c r="S185" i="2"/>
  <c r="R185" i="2"/>
  <c r="Q185" i="2"/>
  <c r="P185" i="2"/>
  <c r="O185" i="2"/>
  <c r="N185" i="2"/>
  <c r="AA184" i="2"/>
  <c r="Z184" i="2"/>
  <c r="Y184" i="2"/>
  <c r="X184" i="2"/>
  <c r="W184" i="2"/>
  <c r="V184" i="2"/>
  <c r="U184" i="2"/>
  <c r="T184" i="2"/>
  <c r="S184" i="2"/>
  <c r="R184" i="2"/>
  <c r="Q184" i="2"/>
  <c r="P184" i="2"/>
  <c r="O184" i="2"/>
  <c r="N184" i="2"/>
  <c r="AA183" i="2"/>
  <c r="Z183" i="2"/>
  <c r="Y183" i="2"/>
  <c r="X183" i="2"/>
  <c r="W183" i="2"/>
  <c r="V183" i="2"/>
  <c r="U183" i="2"/>
  <c r="T183" i="2"/>
  <c r="S183" i="2"/>
  <c r="R183" i="2"/>
  <c r="Q183" i="2"/>
  <c r="P183" i="2"/>
  <c r="O183" i="2"/>
  <c r="N183" i="2"/>
  <c r="AA182" i="2"/>
  <c r="Z182" i="2"/>
  <c r="Y182" i="2"/>
  <c r="X182" i="2"/>
  <c r="W182" i="2"/>
  <c r="V182" i="2"/>
  <c r="U182" i="2"/>
  <c r="T182" i="2"/>
  <c r="S182" i="2"/>
  <c r="R182" i="2"/>
  <c r="Q182" i="2"/>
  <c r="P182" i="2"/>
  <c r="O182" i="2"/>
  <c r="N182" i="2"/>
  <c r="AA181" i="2"/>
  <c r="Z181" i="2"/>
  <c r="Y181" i="2"/>
  <c r="X181" i="2"/>
  <c r="W181" i="2"/>
  <c r="V181" i="2"/>
  <c r="U181" i="2"/>
  <c r="T181" i="2"/>
  <c r="S181" i="2"/>
  <c r="R181" i="2"/>
  <c r="Q181" i="2"/>
  <c r="P181" i="2"/>
  <c r="O181" i="2"/>
  <c r="N181" i="2"/>
  <c r="AA180" i="2"/>
  <c r="Z180" i="2"/>
  <c r="Y180" i="2"/>
  <c r="X180" i="2"/>
  <c r="W180" i="2"/>
  <c r="V180" i="2"/>
  <c r="U180" i="2"/>
  <c r="T180" i="2"/>
  <c r="S180" i="2"/>
  <c r="R180" i="2"/>
  <c r="Q180" i="2"/>
  <c r="P180" i="2"/>
  <c r="O180" i="2"/>
  <c r="N180" i="2"/>
  <c r="AA179" i="2"/>
  <c r="Z179" i="2"/>
  <c r="Y179" i="2"/>
  <c r="X179" i="2"/>
  <c r="W179" i="2"/>
  <c r="V179" i="2"/>
  <c r="U179" i="2"/>
  <c r="T179" i="2"/>
  <c r="S179" i="2"/>
  <c r="R179" i="2"/>
  <c r="Q179" i="2"/>
  <c r="P179" i="2"/>
  <c r="O179" i="2"/>
  <c r="N179" i="2"/>
  <c r="AA178" i="2"/>
  <c r="Z178" i="2"/>
  <c r="Y178" i="2"/>
  <c r="X178" i="2"/>
  <c r="W178" i="2"/>
  <c r="V178" i="2"/>
  <c r="U178" i="2"/>
  <c r="T178" i="2"/>
  <c r="S178" i="2"/>
  <c r="R178" i="2"/>
  <c r="Q178" i="2"/>
  <c r="P178" i="2"/>
  <c r="O178" i="2"/>
  <c r="N178" i="2"/>
  <c r="AA177" i="2"/>
  <c r="Z177" i="2"/>
  <c r="Y177" i="2"/>
  <c r="X177" i="2"/>
  <c r="W177" i="2"/>
  <c r="V177" i="2"/>
  <c r="U177" i="2"/>
  <c r="T177" i="2"/>
  <c r="S177" i="2"/>
  <c r="R177" i="2"/>
  <c r="Q177" i="2"/>
  <c r="P177" i="2"/>
  <c r="O177" i="2"/>
  <c r="N177" i="2"/>
  <c r="AA176" i="2"/>
  <c r="Z176" i="2"/>
  <c r="Y176" i="2"/>
  <c r="X176" i="2"/>
  <c r="W176" i="2"/>
  <c r="V176" i="2"/>
  <c r="U176" i="2"/>
  <c r="T176" i="2"/>
  <c r="S176" i="2"/>
  <c r="R176" i="2"/>
  <c r="Q176" i="2"/>
  <c r="P176" i="2"/>
  <c r="O176" i="2"/>
  <c r="N176" i="2"/>
  <c r="AA175" i="2"/>
  <c r="Z175" i="2"/>
  <c r="Y175" i="2"/>
  <c r="X175" i="2"/>
  <c r="W175" i="2"/>
  <c r="V175" i="2"/>
  <c r="U175" i="2"/>
  <c r="T175" i="2"/>
  <c r="S175" i="2"/>
  <c r="R175" i="2"/>
  <c r="Q175" i="2"/>
  <c r="P175" i="2"/>
  <c r="O175" i="2"/>
  <c r="N175" i="2"/>
  <c r="AA174" i="2"/>
  <c r="Z174" i="2"/>
  <c r="Y174" i="2"/>
  <c r="X174" i="2"/>
  <c r="W174" i="2"/>
  <c r="V174" i="2"/>
  <c r="U174" i="2"/>
  <c r="T174" i="2"/>
  <c r="S174" i="2"/>
  <c r="R174" i="2"/>
  <c r="Q174" i="2"/>
  <c r="P174" i="2"/>
  <c r="O174" i="2"/>
  <c r="N174" i="2"/>
  <c r="AA173" i="2"/>
  <c r="Z173" i="2"/>
  <c r="Y173" i="2"/>
  <c r="X173" i="2"/>
  <c r="W173" i="2"/>
  <c r="V173" i="2"/>
  <c r="U173" i="2"/>
  <c r="T173" i="2"/>
  <c r="S173" i="2"/>
  <c r="R173" i="2"/>
  <c r="Q173" i="2"/>
  <c r="P173" i="2"/>
  <c r="O173" i="2"/>
  <c r="N173" i="2"/>
  <c r="AA172" i="2"/>
  <c r="Z172" i="2"/>
  <c r="Y172" i="2"/>
  <c r="X172" i="2"/>
  <c r="W172" i="2"/>
  <c r="V172" i="2"/>
  <c r="U172" i="2"/>
  <c r="T172" i="2"/>
  <c r="S172" i="2"/>
  <c r="R172" i="2"/>
  <c r="Q172" i="2"/>
  <c r="P172" i="2"/>
  <c r="O172" i="2"/>
  <c r="N172" i="2"/>
  <c r="AA171" i="2"/>
  <c r="Z171" i="2"/>
  <c r="Y171" i="2"/>
  <c r="X171" i="2"/>
  <c r="W171" i="2"/>
  <c r="V171" i="2"/>
  <c r="U171" i="2"/>
  <c r="T171" i="2"/>
  <c r="S171" i="2"/>
  <c r="R171" i="2"/>
  <c r="Q171" i="2"/>
  <c r="P171" i="2"/>
  <c r="O171" i="2"/>
  <c r="N171" i="2"/>
  <c r="AA170" i="2"/>
  <c r="Z170" i="2"/>
  <c r="Y170" i="2"/>
  <c r="X170" i="2"/>
  <c r="W170" i="2"/>
  <c r="V170" i="2"/>
  <c r="U170" i="2"/>
  <c r="T170" i="2"/>
  <c r="S170" i="2"/>
  <c r="R170" i="2"/>
  <c r="Q170" i="2"/>
  <c r="P170" i="2"/>
  <c r="O170" i="2"/>
  <c r="N170" i="2"/>
  <c r="AA169" i="2"/>
  <c r="Z169" i="2"/>
  <c r="Y169" i="2"/>
  <c r="X169" i="2"/>
  <c r="W169" i="2"/>
  <c r="V169" i="2"/>
  <c r="U169" i="2"/>
  <c r="T169" i="2"/>
  <c r="S169" i="2"/>
  <c r="R169" i="2"/>
  <c r="Q169" i="2"/>
  <c r="P169" i="2"/>
  <c r="O169" i="2"/>
  <c r="N169" i="2"/>
  <c r="AA168" i="2"/>
  <c r="Z168" i="2"/>
  <c r="Y168" i="2"/>
  <c r="X168" i="2"/>
  <c r="W168" i="2"/>
  <c r="V168" i="2"/>
  <c r="U168" i="2"/>
  <c r="T168" i="2"/>
  <c r="S168" i="2"/>
  <c r="R168" i="2"/>
  <c r="Q168" i="2"/>
  <c r="P168" i="2"/>
  <c r="O168" i="2"/>
  <c r="N168" i="2"/>
  <c r="AA167" i="2"/>
  <c r="Z167" i="2"/>
  <c r="Y167" i="2"/>
  <c r="X167" i="2"/>
  <c r="W167" i="2"/>
  <c r="V167" i="2"/>
  <c r="U167" i="2"/>
  <c r="T167" i="2"/>
  <c r="S167" i="2"/>
  <c r="R167" i="2"/>
  <c r="Q167" i="2"/>
  <c r="P167" i="2"/>
  <c r="O167" i="2"/>
  <c r="N167" i="2"/>
  <c r="AA166" i="2"/>
  <c r="Z166" i="2"/>
  <c r="Y166" i="2"/>
  <c r="X166" i="2"/>
  <c r="W166" i="2"/>
  <c r="V166" i="2"/>
  <c r="U166" i="2"/>
  <c r="T166" i="2"/>
  <c r="S166" i="2"/>
  <c r="R166" i="2"/>
  <c r="Q166" i="2"/>
  <c r="P166" i="2"/>
  <c r="O166" i="2"/>
  <c r="N166" i="2"/>
  <c r="AA165" i="2"/>
  <c r="Z165" i="2"/>
  <c r="Y165" i="2"/>
  <c r="X165" i="2"/>
  <c r="W165" i="2"/>
  <c r="V165" i="2"/>
  <c r="U165" i="2"/>
  <c r="T165" i="2"/>
  <c r="S165" i="2"/>
  <c r="R165" i="2"/>
  <c r="Q165" i="2"/>
  <c r="P165" i="2"/>
  <c r="O165" i="2"/>
  <c r="N165" i="2"/>
  <c r="AA164" i="2"/>
  <c r="Z164" i="2"/>
  <c r="Y164" i="2"/>
  <c r="X164" i="2"/>
  <c r="W164" i="2"/>
  <c r="V164" i="2"/>
  <c r="U164" i="2"/>
  <c r="T164" i="2"/>
  <c r="S164" i="2"/>
  <c r="R164" i="2"/>
  <c r="Q164" i="2"/>
  <c r="P164" i="2"/>
  <c r="O164" i="2"/>
  <c r="N164" i="2"/>
  <c r="AA163" i="2"/>
  <c r="Z163" i="2"/>
  <c r="Y163" i="2"/>
  <c r="X163" i="2"/>
  <c r="W163" i="2"/>
  <c r="V163" i="2"/>
  <c r="U163" i="2"/>
  <c r="T163" i="2"/>
  <c r="S163" i="2"/>
  <c r="R163" i="2"/>
  <c r="Q163" i="2"/>
  <c r="P163" i="2"/>
  <c r="O163" i="2"/>
  <c r="N163" i="2"/>
  <c r="AA162" i="2"/>
  <c r="Z162" i="2"/>
  <c r="Y162" i="2"/>
  <c r="X162" i="2"/>
  <c r="W162" i="2"/>
  <c r="V162" i="2"/>
  <c r="U162" i="2"/>
  <c r="T162" i="2"/>
  <c r="S162" i="2"/>
  <c r="R162" i="2"/>
  <c r="Q162" i="2"/>
  <c r="P162" i="2"/>
  <c r="O162" i="2"/>
  <c r="N162" i="2"/>
  <c r="AA161" i="2"/>
  <c r="Z161" i="2"/>
  <c r="Y161" i="2"/>
  <c r="X161" i="2"/>
  <c r="W161" i="2"/>
  <c r="V161" i="2"/>
  <c r="U161" i="2"/>
  <c r="T161" i="2"/>
  <c r="S161" i="2"/>
  <c r="R161" i="2"/>
  <c r="Q161" i="2"/>
  <c r="P161" i="2"/>
  <c r="O161" i="2"/>
  <c r="N161" i="2"/>
  <c r="AA160" i="2"/>
  <c r="Z160" i="2"/>
  <c r="Y160" i="2"/>
  <c r="X160" i="2"/>
  <c r="W160" i="2"/>
  <c r="V160" i="2"/>
  <c r="U160" i="2"/>
  <c r="T160" i="2"/>
  <c r="S160" i="2"/>
  <c r="R160" i="2"/>
  <c r="Q160" i="2"/>
  <c r="P160" i="2"/>
  <c r="O160" i="2"/>
  <c r="N160" i="2"/>
  <c r="AA159" i="2"/>
  <c r="Z159" i="2"/>
  <c r="Y159" i="2"/>
  <c r="X159" i="2"/>
  <c r="W159" i="2"/>
  <c r="V159" i="2"/>
  <c r="U159" i="2"/>
  <c r="T159" i="2"/>
  <c r="S159" i="2"/>
  <c r="R159" i="2"/>
  <c r="Q159" i="2"/>
  <c r="P159" i="2"/>
  <c r="O159" i="2"/>
  <c r="N159" i="2"/>
  <c r="AA158" i="2"/>
  <c r="Z158" i="2"/>
  <c r="Y158" i="2"/>
  <c r="X158" i="2"/>
  <c r="W158" i="2"/>
  <c r="V158" i="2"/>
  <c r="U158" i="2"/>
  <c r="T158" i="2"/>
  <c r="S158" i="2"/>
  <c r="R158" i="2"/>
  <c r="Q158" i="2"/>
  <c r="P158" i="2"/>
  <c r="O158" i="2"/>
  <c r="N158" i="2"/>
  <c r="AA157" i="2"/>
  <c r="Z157" i="2"/>
  <c r="Y157" i="2"/>
  <c r="X157" i="2"/>
  <c r="W157" i="2"/>
  <c r="V157" i="2"/>
  <c r="U157" i="2"/>
  <c r="T157" i="2"/>
  <c r="S157" i="2"/>
  <c r="R157" i="2"/>
  <c r="Q157" i="2"/>
  <c r="P157" i="2"/>
  <c r="O157" i="2"/>
  <c r="N157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AA155" i="2"/>
  <c r="Z155" i="2"/>
  <c r="Y155" i="2"/>
  <c r="X155" i="2"/>
  <c r="W155" i="2"/>
  <c r="V155" i="2"/>
  <c r="U155" i="2"/>
  <c r="T155" i="2"/>
  <c r="S155" i="2"/>
  <c r="R155" i="2"/>
  <c r="Q155" i="2"/>
  <c r="P155" i="2"/>
  <c r="O155" i="2"/>
  <c r="N155" i="2"/>
  <c r="AA154" i="2"/>
  <c r="Z154" i="2"/>
  <c r="Y154" i="2"/>
  <c r="X154" i="2"/>
  <c r="W154" i="2"/>
  <c r="V154" i="2"/>
  <c r="U154" i="2"/>
  <c r="T154" i="2"/>
  <c r="S154" i="2"/>
  <c r="R154" i="2"/>
  <c r="Q154" i="2"/>
  <c r="P154" i="2"/>
  <c r="O154" i="2"/>
  <c r="N154" i="2"/>
  <c r="AA153" i="2"/>
  <c r="Z153" i="2"/>
  <c r="Y153" i="2"/>
  <c r="X153" i="2"/>
  <c r="W153" i="2"/>
  <c r="V153" i="2"/>
  <c r="U153" i="2"/>
  <c r="T153" i="2"/>
  <c r="S153" i="2"/>
  <c r="R153" i="2"/>
  <c r="Q153" i="2"/>
  <c r="P153" i="2"/>
  <c r="O153" i="2"/>
  <c r="N153" i="2"/>
  <c r="AA152" i="2"/>
  <c r="Z152" i="2"/>
  <c r="Y152" i="2"/>
  <c r="X152" i="2"/>
  <c r="W152" i="2"/>
  <c r="V152" i="2"/>
  <c r="U152" i="2"/>
  <c r="T152" i="2"/>
  <c r="S152" i="2"/>
  <c r="R152" i="2"/>
  <c r="Q152" i="2"/>
  <c r="P152" i="2"/>
  <c r="O152" i="2"/>
  <c r="N152" i="2"/>
  <c r="AA151" i="2"/>
  <c r="Z151" i="2"/>
  <c r="Y151" i="2"/>
  <c r="X151" i="2"/>
  <c r="W151" i="2"/>
  <c r="V151" i="2"/>
  <c r="U151" i="2"/>
  <c r="T151" i="2"/>
  <c r="S151" i="2"/>
  <c r="R151" i="2"/>
  <c r="Q151" i="2"/>
  <c r="P151" i="2"/>
  <c r="O151" i="2"/>
  <c r="N151" i="2"/>
  <c r="AA150" i="2"/>
  <c r="Z150" i="2"/>
  <c r="Y150" i="2"/>
  <c r="X150" i="2"/>
  <c r="W150" i="2"/>
  <c r="V150" i="2"/>
  <c r="U150" i="2"/>
  <c r="T150" i="2"/>
  <c r="S150" i="2"/>
  <c r="R150" i="2"/>
  <c r="Q150" i="2"/>
  <c r="P150" i="2"/>
  <c r="O150" i="2"/>
  <c r="N150" i="2"/>
  <c r="AA149" i="2"/>
  <c r="Z149" i="2"/>
  <c r="Y149" i="2"/>
  <c r="X149" i="2"/>
  <c r="W149" i="2"/>
  <c r="V149" i="2"/>
  <c r="U149" i="2"/>
  <c r="T149" i="2"/>
  <c r="S149" i="2"/>
  <c r="R149" i="2"/>
  <c r="Q149" i="2"/>
  <c r="P149" i="2"/>
  <c r="O149" i="2"/>
  <c r="N149" i="2"/>
  <c r="AA148" i="2"/>
  <c r="Z148" i="2"/>
  <c r="Y148" i="2"/>
  <c r="X148" i="2"/>
  <c r="W148" i="2"/>
  <c r="V148" i="2"/>
  <c r="U148" i="2"/>
  <c r="T148" i="2"/>
  <c r="S148" i="2"/>
  <c r="R148" i="2"/>
  <c r="Q148" i="2"/>
  <c r="P148" i="2"/>
  <c r="O148" i="2"/>
  <c r="N148" i="2"/>
  <c r="AA147" i="2"/>
  <c r="Z147" i="2"/>
  <c r="Y147" i="2"/>
  <c r="X147" i="2"/>
  <c r="W147" i="2"/>
  <c r="V147" i="2"/>
  <c r="U147" i="2"/>
  <c r="T147" i="2"/>
  <c r="S147" i="2"/>
  <c r="R147" i="2"/>
  <c r="Q147" i="2"/>
  <c r="P147" i="2"/>
  <c r="O147" i="2"/>
  <c r="N147" i="2"/>
  <c r="AA146" i="2"/>
  <c r="Z146" i="2"/>
  <c r="Y146" i="2"/>
  <c r="X146" i="2"/>
  <c r="W146" i="2"/>
  <c r="V146" i="2"/>
  <c r="U146" i="2"/>
  <c r="T146" i="2"/>
  <c r="S146" i="2"/>
  <c r="R146" i="2"/>
  <c r="Q146" i="2"/>
  <c r="P146" i="2"/>
  <c r="O146" i="2"/>
  <c r="N146" i="2"/>
  <c r="AA145" i="2"/>
  <c r="Z145" i="2"/>
  <c r="Y145" i="2"/>
  <c r="X145" i="2"/>
  <c r="W145" i="2"/>
  <c r="V145" i="2"/>
  <c r="U145" i="2"/>
  <c r="T145" i="2"/>
  <c r="S145" i="2"/>
  <c r="R145" i="2"/>
  <c r="Q145" i="2"/>
  <c r="P145" i="2"/>
  <c r="O145" i="2"/>
  <c r="N145" i="2"/>
  <c r="AA144" i="2"/>
  <c r="Z144" i="2"/>
  <c r="Y144" i="2"/>
  <c r="X144" i="2"/>
  <c r="W144" i="2"/>
  <c r="V144" i="2"/>
  <c r="U144" i="2"/>
  <c r="T144" i="2"/>
  <c r="S144" i="2"/>
  <c r="R144" i="2"/>
  <c r="Q144" i="2"/>
  <c r="P144" i="2"/>
  <c r="O144" i="2"/>
  <c r="N144" i="2"/>
  <c r="AA143" i="2"/>
  <c r="Z143" i="2"/>
  <c r="Y143" i="2"/>
  <c r="X143" i="2"/>
  <c r="W143" i="2"/>
  <c r="V143" i="2"/>
  <c r="U143" i="2"/>
  <c r="T143" i="2"/>
  <c r="S143" i="2"/>
  <c r="R143" i="2"/>
  <c r="Q143" i="2"/>
  <c r="P143" i="2"/>
  <c r="O143" i="2"/>
  <c r="N143" i="2"/>
  <c r="AA142" i="2"/>
  <c r="Z142" i="2"/>
  <c r="Y142" i="2"/>
  <c r="X142" i="2"/>
  <c r="W142" i="2"/>
  <c r="V142" i="2"/>
  <c r="U142" i="2"/>
  <c r="T142" i="2"/>
  <c r="S142" i="2"/>
  <c r="R142" i="2"/>
  <c r="Q142" i="2"/>
  <c r="P142" i="2"/>
  <c r="O142" i="2"/>
  <c r="N142" i="2"/>
  <c r="AA141" i="2"/>
  <c r="Z141" i="2"/>
  <c r="Y141" i="2"/>
  <c r="X141" i="2"/>
  <c r="W141" i="2"/>
  <c r="V141" i="2"/>
  <c r="U141" i="2"/>
  <c r="T141" i="2"/>
  <c r="S141" i="2"/>
  <c r="R141" i="2"/>
  <c r="Q141" i="2"/>
  <c r="P141" i="2"/>
  <c r="O141" i="2"/>
  <c r="N141" i="2"/>
  <c r="AA140" i="2"/>
  <c r="Z140" i="2"/>
  <c r="Y140" i="2"/>
  <c r="X140" i="2"/>
  <c r="W140" i="2"/>
  <c r="V140" i="2"/>
  <c r="U140" i="2"/>
  <c r="T140" i="2"/>
  <c r="S140" i="2"/>
  <c r="R140" i="2"/>
  <c r="Q140" i="2"/>
  <c r="P140" i="2"/>
  <c r="O140" i="2"/>
  <c r="N140" i="2"/>
  <c r="AA139" i="2"/>
  <c r="Z139" i="2"/>
  <c r="Y139" i="2"/>
  <c r="X139" i="2"/>
  <c r="W139" i="2"/>
  <c r="V139" i="2"/>
  <c r="U139" i="2"/>
  <c r="T139" i="2"/>
  <c r="S139" i="2"/>
  <c r="R139" i="2"/>
  <c r="Q139" i="2"/>
  <c r="P139" i="2"/>
  <c r="O139" i="2"/>
  <c r="N139" i="2"/>
  <c r="AA138" i="2"/>
  <c r="Z138" i="2"/>
  <c r="Y138" i="2"/>
  <c r="X138" i="2"/>
  <c r="W138" i="2"/>
  <c r="V138" i="2"/>
  <c r="U138" i="2"/>
  <c r="T138" i="2"/>
  <c r="S138" i="2"/>
  <c r="R138" i="2"/>
  <c r="Q138" i="2"/>
  <c r="P138" i="2"/>
  <c r="O138" i="2"/>
  <c r="N138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AA104" i="2"/>
  <c r="Z104" i="2"/>
  <c r="Y104" i="2"/>
  <c r="X104" i="2"/>
  <c r="W104" i="2"/>
  <c r="V104" i="2"/>
  <c r="U104" i="2"/>
  <c r="T104" i="2"/>
  <c r="S104" i="2"/>
  <c r="R104" i="2"/>
  <c r="Q104" i="2"/>
  <c r="P104" i="2"/>
  <c r="O104" i="2"/>
  <c r="N104" i="2"/>
  <c r="AA103" i="2"/>
  <c r="Z103" i="2"/>
  <c r="Y103" i="2"/>
  <c r="X103" i="2"/>
  <c r="W103" i="2"/>
  <c r="V103" i="2"/>
  <c r="U103" i="2"/>
  <c r="T103" i="2"/>
  <c r="S103" i="2"/>
  <c r="R103" i="2"/>
  <c r="Q103" i="2"/>
  <c r="P103" i="2"/>
  <c r="O103" i="2"/>
  <c r="N103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AA71" i="2"/>
  <c r="Z71" i="2"/>
  <c r="Y71" i="2"/>
  <c r="X71" i="2"/>
  <c r="W71" i="2"/>
  <c r="V71" i="2"/>
  <c r="U71" i="2"/>
  <c r="T71" i="2"/>
  <c r="S71" i="2"/>
  <c r="R71" i="2"/>
  <c r="Q71" i="2"/>
  <c r="P71" i="2"/>
  <c r="O71" i="2"/>
  <c r="N71" i="2"/>
  <c r="AA70" i="2"/>
  <c r="Z70" i="2"/>
  <c r="Y70" i="2"/>
  <c r="X70" i="2"/>
  <c r="W70" i="2"/>
  <c r="V70" i="2"/>
  <c r="U70" i="2"/>
  <c r="T70" i="2"/>
  <c r="S70" i="2"/>
  <c r="R70" i="2"/>
  <c r="Q70" i="2"/>
  <c r="P70" i="2"/>
  <c r="O70" i="2"/>
  <c r="N70" i="2"/>
  <c r="AA69" i="2"/>
  <c r="Z69" i="2"/>
  <c r="Y69" i="2"/>
  <c r="X69" i="2"/>
  <c r="W69" i="2"/>
  <c r="V69" i="2"/>
  <c r="U69" i="2"/>
  <c r="T69" i="2"/>
  <c r="S69" i="2"/>
  <c r="R69" i="2"/>
  <c r="Q69" i="2"/>
  <c r="P69" i="2"/>
  <c r="O69" i="2"/>
  <c r="N69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AA36" i="2"/>
  <c r="Z36" i="2"/>
  <c r="Y36" i="2"/>
  <c r="X36" i="2"/>
  <c r="W36" i="2"/>
  <c r="V36" i="2"/>
  <c r="U36" i="2"/>
  <c r="T36" i="2"/>
  <c r="S36" i="2"/>
  <c r="R36" i="2"/>
  <c r="Q36" i="2"/>
  <c r="P36" i="2"/>
  <c r="O36" i="2"/>
  <c r="N36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AA20" i="2"/>
  <c r="Z20" i="2"/>
  <c r="Y20" i="2"/>
  <c r="X20" i="2"/>
  <c r="W20" i="2"/>
  <c r="V20" i="2"/>
  <c r="U20" i="2"/>
  <c r="T20" i="2"/>
  <c r="S20" i="2"/>
  <c r="Q20" i="2"/>
  <c r="P20" i="2"/>
  <c r="O20" i="2"/>
  <c r="AA19" i="2"/>
  <c r="Z19" i="2"/>
  <c r="Y19" i="2"/>
  <c r="X19" i="2"/>
  <c r="W19" i="2"/>
  <c r="V19" i="2"/>
  <c r="T19" i="2"/>
  <c r="S19" i="2"/>
  <c r="R19" i="2"/>
  <c r="Q19" i="2"/>
  <c r="P19" i="2"/>
  <c r="N19" i="2"/>
  <c r="AA18" i="2"/>
  <c r="Z18" i="2"/>
  <c r="Y18" i="2"/>
  <c r="X18" i="2"/>
  <c r="W18" i="2"/>
  <c r="V18" i="2"/>
  <c r="U18" i="2"/>
  <c r="Q18" i="2"/>
  <c r="P18" i="2"/>
  <c r="AA17" i="2"/>
  <c r="Z17" i="2"/>
  <c r="Y17" i="2"/>
  <c r="X17" i="2"/>
  <c r="W17" i="2"/>
  <c r="V17" i="2"/>
  <c r="U17" i="2"/>
  <c r="S17" i="2"/>
  <c r="R17" i="2"/>
  <c r="Q17" i="2"/>
  <c r="P17" i="2"/>
  <c r="AA16" i="2"/>
  <c r="Z16" i="2"/>
  <c r="Y16" i="2"/>
  <c r="X16" i="2"/>
  <c r="W16" i="2"/>
  <c r="V16" i="2"/>
  <c r="U16" i="2"/>
  <c r="Q16" i="2"/>
  <c r="P16" i="2"/>
  <c r="AA15" i="2"/>
  <c r="Z15" i="2"/>
  <c r="Y15" i="2"/>
  <c r="X15" i="2"/>
  <c r="W15" i="2"/>
  <c r="V15" i="2"/>
  <c r="Q15" i="2"/>
  <c r="P15" i="2"/>
  <c r="AA14" i="2"/>
  <c r="Z14" i="2"/>
  <c r="Y14" i="2"/>
  <c r="X14" i="2"/>
  <c r="W14" i="2"/>
  <c r="V14" i="2"/>
  <c r="U14" i="2"/>
  <c r="T14" i="2"/>
  <c r="Q14" i="2"/>
  <c r="P14" i="2"/>
  <c r="AA13" i="2"/>
  <c r="Z13" i="2"/>
  <c r="Y13" i="2"/>
  <c r="X13" i="2"/>
  <c r="W13" i="2"/>
  <c r="V13" i="2"/>
  <c r="U13" i="2"/>
  <c r="T13" i="2"/>
  <c r="S13" i="2"/>
  <c r="Q13" i="2"/>
  <c r="P13" i="2"/>
  <c r="O13" i="2"/>
  <c r="AA12" i="2"/>
  <c r="Z12" i="2"/>
  <c r="Y12" i="2"/>
  <c r="X12" i="2"/>
  <c r="W12" i="2"/>
  <c r="V12" i="2"/>
  <c r="U12" i="2"/>
  <c r="Q12" i="2"/>
  <c r="P12" i="2"/>
  <c r="AA11" i="2"/>
  <c r="Z11" i="2"/>
  <c r="Y11" i="2"/>
  <c r="X11" i="2"/>
  <c r="W11" i="2"/>
  <c r="V11" i="2"/>
  <c r="U11" i="2"/>
  <c r="Q11" i="2"/>
  <c r="P11" i="2"/>
  <c r="AA10" i="2"/>
  <c r="Z10" i="2"/>
  <c r="Y10" i="2"/>
  <c r="X10" i="2"/>
  <c r="W10" i="2"/>
  <c r="V10" i="2"/>
  <c r="U10" i="2"/>
  <c r="Q10" i="2"/>
  <c r="P10" i="2"/>
  <c r="O10" i="2"/>
  <c r="AA9" i="2"/>
  <c r="Z9" i="2"/>
  <c r="Y9" i="2"/>
  <c r="X9" i="2"/>
  <c r="W9" i="2"/>
  <c r="V9" i="2"/>
  <c r="U9" i="2"/>
  <c r="T9" i="2"/>
  <c r="S9" i="2"/>
  <c r="Q9" i="2"/>
  <c r="P9" i="2"/>
  <c r="AA8" i="2"/>
  <c r="Y8" i="2"/>
  <c r="W8" i="2"/>
  <c r="U8" i="2"/>
  <c r="S8" i="2"/>
  <c r="Q8" i="2"/>
  <c r="M308" i="2"/>
  <c r="L308" i="2"/>
  <c r="M307" i="2"/>
  <c r="L307" i="2"/>
  <c r="M306" i="2"/>
  <c r="L306" i="2"/>
  <c r="M305" i="2"/>
  <c r="L305" i="2"/>
  <c r="M304" i="2"/>
  <c r="L304" i="2"/>
  <c r="M303" i="2"/>
  <c r="L303" i="2"/>
  <c r="M302" i="2"/>
  <c r="L302" i="2"/>
  <c r="M301" i="2"/>
  <c r="L301" i="2"/>
  <c r="M300" i="2"/>
  <c r="L300" i="2"/>
  <c r="M299" i="2"/>
  <c r="L299" i="2"/>
  <c r="M298" i="2"/>
  <c r="L298" i="2"/>
  <c r="M297" i="2"/>
  <c r="L297" i="2"/>
  <c r="M296" i="2"/>
  <c r="L296" i="2"/>
  <c r="M295" i="2"/>
  <c r="L295" i="2"/>
  <c r="M294" i="2"/>
  <c r="L294" i="2"/>
  <c r="M293" i="2"/>
  <c r="L293" i="2"/>
  <c r="M292" i="2"/>
  <c r="L292" i="2"/>
  <c r="M291" i="2"/>
  <c r="L291" i="2"/>
  <c r="M290" i="2"/>
  <c r="L290" i="2"/>
  <c r="M289" i="2"/>
  <c r="L289" i="2"/>
  <c r="M288" i="2"/>
  <c r="L288" i="2"/>
  <c r="M287" i="2"/>
  <c r="L287" i="2"/>
  <c r="M286" i="2"/>
  <c r="L286" i="2"/>
  <c r="M285" i="2"/>
  <c r="L285" i="2"/>
  <c r="M284" i="2"/>
  <c r="L284" i="2"/>
  <c r="M283" i="2"/>
  <c r="L283" i="2"/>
  <c r="M282" i="2"/>
  <c r="L282" i="2"/>
  <c r="M281" i="2"/>
  <c r="L281" i="2"/>
  <c r="M280" i="2"/>
  <c r="L280" i="2"/>
  <c r="M279" i="2"/>
  <c r="L279" i="2"/>
  <c r="M278" i="2"/>
  <c r="L278" i="2"/>
  <c r="M277" i="2"/>
  <c r="L277" i="2"/>
  <c r="M276" i="2"/>
  <c r="L276" i="2"/>
  <c r="M275" i="2"/>
  <c r="L275" i="2"/>
  <c r="M274" i="2"/>
  <c r="L274" i="2"/>
  <c r="M273" i="2"/>
  <c r="L273" i="2"/>
  <c r="M272" i="2"/>
  <c r="L272" i="2"/>
  <c r="M271" i="2"/>
  <c r="L271" i="2"/>
  <c r="M270" i="2"/>
  <c r="L270" i="2"/>
  <c r="M269" i="2"/>
  <c r="L269" i="2"/>
  <c r="M268" i="2"/>
  <c r="L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5" i="2"/>
  <c r="L255" i="2"/>
  <c r="M254" i="2"/>
  <c r="L254" i="2"/>
  <c r="M253" i="2"/>
  <c r="L253" i="2"/>
  <c r="M252" i="2"/>
  <c r="L252" i="2"/>
  <c r="M251" i="2"/>
  <c r="L251" i="2"/>
  <c r="M250" i="2"/>
  <c r="L250" i="2"/>
  <c r="M249" i="2"/>
  <c r="L249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2" i="2"/>
  <c r="L242" i="2"/>
  <c r="M241" i="2"/>
  <c r="L241" i="2"/>
  <c r="M240" i="2"/>
  <c r="L240" i="2"/>
  <c r="M239" i="2"/>
  <c r="L239" i="2"/>
  <c r="M238" i="2"/>
  <c r="L238" i="2"/>
  <c r="M237" i="2"/>
  <c r="L237" i="2"/>
  <c r="M236" i="2"/>
  <c r="L236" i="2"/>
  <c r="M235" i="2"/>
  <c r="L235" i="2"/>
  <c r="M234" i="2"/>
  <c r="L234" i="2"/>
  <c r="M233" i="2"/>
  <c r="L233" i="2"/>
  <c r="M232" i="2"/>
  <c r="L232" i="2"/>
  <c r="M231" i="2"/>
  <c r="L231" i="2"/>
  <c r="M230" i="2"/>
  <c r="L230" i="2"/>
  <c r="M229" i="2"/>
  <c r="L229" i="2"/>
  <c r="M228" i="2"/>
  <c r="L228" i="2"/>
  <c r="M227" i="2"/>
  <c r="L227" i="2"/>
  <c r="M226" i="2"/>
  <c r="L226" i="2"/>
  <c r="M225" i="2"/>
  <c r="L225" i="2"/>
  <c r="M224" i="2"/>
  <c r="L224" i="2"/>
  <c r="M223" i="2"/>
  <c r="L223" i="2"/>
  <c r="M222" i="2"/>
  <c r="L222" i="2"/>
  <c r="M221" i="2"/>
  <c r="L221" i="2"/>
  <c r="M220" i="2"/>
  <c r="L220" i="2"/>
  <c r="M219" i="2"/>
  <c r="L219" i="2"/>
  <c r="M218" i="2"/>
  <c r="L218" i="2"/>
  <c r="M217" i="2"/>
  <c r="L217" i="2"/>
  <c r="M216" i="2"/>
  <c r="L216" i="2"/>
  <c r="M215" i="2"/>
  <c r="L215" i="2"/>
  <c r="M214" i="2"/>
  <c r="L214" i="2"/>
  <c r="M213" i="2"/>
  <c r="L213" i="2"/>
  <c r="M212" i="2"/>
  <c r="L212" i="2"/>
  <c r="M211" i="2"/>
  <c r="L211" i="2"/>
  <c r="M210" i="2"/>
  <c r="L210" i="2"/>
  <c r="M209" i="2"/>
  <c r="L209" i="2"/>
  <c r="M208" i="2"/>
  <c r="L208" i="2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M187" i="2"/>
  <c r="L187" i="2"/>
  <c r="M186" i="2"/>
  <c r="L186" i="2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M177" i="2"/>
  <c r="L177" i="2"/>
  <c r="M176" i="2"/>
  <c r="L176" i="2"/>
  <c r="M175" i="2"/>
  <c r="L175" i="2"/>
  <c r="M174" i="2"/>
  <c r="L174" i="2"/>
  <c r="M173" i="2"/>
  <c r="L173" i="2"/>
  <c r="M172" i="2"/>
  <c r="L172" i="2"/>
  <c r="M171" i="2"/>
  <c r="L171" i="2"/>
  <c r="M170" i="2"/>
  <c r="L170" i="2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9" i="2"/>
  <c r="L159" i="2"/>
  <c r="M158" i="2"/>
  <c r="L158" i="2"/>
  <c r="M157" i="2"/>
  <c r="L157" i="2"/>
  <c r="M156" i="2"/>
  <c r="L156" i="2"/>
  <c r="M155" i="2"/>
  <c r="L155" i="2"/>
  <c r="M154" i="2"/>
  <c r="L154" i="2"/>
  <c r="M153" i="2"/>
  <c r="L153" i="2"/>
  <c r="M152" i="2"/>
  <c r="L152" i="2"/>
  <c r="M151" i="2"/>
  <c r="L151" i="2"/>
  <c r="M150" i="2"/>
  <c r="L150" i="2"/>
  <c r="M149" i="2"/>
  <c r="L149" i="2"/>
  <c r="M148" i="2"/>
  <c r="L148" i="2"/>
  <c r="M147" i="2"/>
  <c r="L147" i="2"/>
  <c r="M146" i="2"/>
  <c r="L146" i="2"/>
  <c r="M145" i="2"/>
  <c r="L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8" i="2"/>
  <c r="L138" i="2"/>
  <c r="M137" i="2"/>
  <c r="L137" i="2"/>
  <c r="M136" i="2"/>
  <c r="L136" i="2"/>
  <c r="M135" i="2"/>
  <c r="L135" i="2"/>
  <c r="M134" i="2"/>
  <c r="L134" i="2"/>
  <c r="M133" i="2"/>
  <c r="L133" i="2"/>
  <c r="M132" i="2"/>
  <c r="L132" i="2"/>
  <c r="M131" i="2"/>
  <c r="L131" i="2"/>
  <c r="M130" i="2"/>
  <c r="L130" i="2"/>
  <c r="M129" i="2"/>
  <c r="L129" i="2"/>
  <c r="M128" i="2"/>
  <c r="L128" i="2"/>
  <c r="M127" i="2"/>
  <c r="L127" i="2"/>
  <c r="M126" i="2"/>
  <c r="L126" i="2"/>
  <c r="M125" i="2"/>
  <c r="L125" i="2"/>
  <c r="M124" i="2"/>
  <c r="L124" i="2"/>
  <c r="M123" i="2"/>
  <c r="L123" i="2"/>
  <c r="M122" i="2"/>
  <c r="L122" i="2"/>
  <c r="M121" i="2"/>
  <c r="L121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10" i="2"/>
  <c r="L110" i="2"/>
  <c r="M109" i="2"/>
  <c r="L109" i="2"/>
  <c r="M108" i="2"/>
  <c r="L108" i="2"/>
  <c r="M107" i="2"/>
  <c r="L107" i="2"/>
  <c r="M106" i="2"/>
  <c r="L106" i="2"/>
  <c r="M105" i="2"/>
  <c r="L105" i="2"/>
  <c r="M104" i="2"/>
  <c r="L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6" i="2"/>
  <c r="L96" i="2"/>
  <c r="M95" i="2"/>
  <c r="L95" i="2"/>
  <c r="M94" i="2"/>
  <c r="L94" i="2"/>
  <c r="M93" i="2"/>
  <c r="L93" i="2"/>
  <c r="M92" i="2"/>
  <c r="L92" i="2"/>
  <c r="M91" i="2"/>
  <c r="L91" i="2"/>
  <c r="M90" i="2"/>
  <c r="L90" i="2"/>
  <c r="M89" i="2"/>
  <c r="L89" i="2"/>
  <c r="M88" i="2"/>
  <c r="L88" i="2"/>
  <c r="M87" i="2"/>
  <c r="L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7" i="2"/>
  <c r="L77" i="2"/>
  <c r="M76" i="2"/>
  <c r="L76" i="2"/>
  <c r="M75" i="2"/>
  <c r="L75" i="2"/>
  <c r="M74" i="2"/>
  <c r="L74" i="2"/>
  <c r="M73" i="2"/>
  <c r="L73" i="2"/>
  <c r="M72" i="2"/>
  <c r="L72" i="2"/>
  <c r="M71" i="2"/>
  <c r="L71" i="2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N20" i="2" s="1"/>
  <c r="M19" i="2"/>
  <c r="U19" i="2" s="1"/>
  <c r="M18" i="2"/>
  <c r="N18" i="2" s="1"/>
  <c r="N17" i="2"/>
  <c r="U15" i="2"/>
  <c r="N14" i="2"/>
  <c r="R12" i="2"/>
  <c r="N11" i="2"/>
  <c r="M10" i="2"/>
  <c r="N10" i="2" s="1"/>
  <c r="M9" i="2"/>
  <c r="N9" i="2" s="1"/>
  <c r="M8" i="2"/>
  <c r="R8" i="2" s="1"/>
  <c r="L20" i="2"/>
  <c r="L19" i="2"/>
  <c r="L18" i="2"/>
  <c r="L10" i="2"/>
  <c r="L9" i="2"/>
  <c r="L8" i="2"/>
  <c r="R6" i="2"/>
  <c r="T6" i="2"/>
  <c r="Z6" i="2"/>
  <c r="X6" i="2"/>
  <c r="V6" i="2"/>
  <c r="T8" i="2"/>
  <c r="V8" i="2"/>
  <c r="X8" i="2"/>
  <c r="P8" i="2"/>
  <c r="G4" i="4"/>
  <c r="R18" i="2" l="1"/>
  <c r="O18" i="2"/>
  <c r="S18" i="2"/>
  <c r="O11" i="2"/>
  <c r="S10" i="2"/>
  <c r="N16" i="2"/>
  <c r="O16" i="2"/>
  <c r="S16" i="2"/>
  <c r="R15" i="2"/>
  <c r="T11" i="2"/>
  <c r="S15" i="2"/>
  <c r="O14" i="2"/>
  <c r="S14" i="2"/>
  <c r="O12" i="2"/>
  <c r="S12" i="2"/>
  <c r="T10" i="2"/>
  <c r="O9" i="2"/>
  <c r="O8" i="2"/>
  <c r="R20" i="2"/>
  <c r="N8" i="2"/>
  <c r="R9" i="2"/>
  <c r="T18" i="2"/>
  <c r="T17" i="2"/>
  <c r="N13" i="2"/>
  <c r="R11" i="2"/>
  <c r="O19" i="2"/>
  <c r="R10" i="2"/>
  <c r="N12" i="2"/>
  <c r="R14" i="2"/>
  <c r="G6" i="4" s="1"/>
  <c r="T16" i="2"/>
  <c r="P6" i="4"/>
  <c r="M6" i="4"/>
  <c r="J6" i="4"/>
  <c r="N6" i="4"/>
  <c r="K6" i="4"/>
  <c r="H6" i="4"/>
  <c r="L6" i="4"/>
  <c r="N15" i="2"/>
  <c r="T15" i="2"/>
  <c r="I6" i="4" s="1"/>
  <c r="C6" i="3"/>
  <c r="E6" i="3" s="1"/>
  <c r="D6" i="3"/>
  <c r="F6" i="3" s="1"/>
  <c r="O15" i="2"/>
  <c r="C29" i="2"/>
  <c r="C34" i="2"/>
  <c r="C33" i="2"/>
  <c r="C32" i="2"/>
  <c r="C31" i="2"/>
  <c r="C30" i="2"/>
  <c r="O4" i="4"/>
  <c r="M4" i="4"/>
  <c r="I4" i="4"/>
  <c r="K4" i="4"/>
  <c r="C20" i="4"/>
  <c r="C21" i="4"/>
  <c r="C22" i="4"/>
  <c r="C23" i="4"/>
  <c r="C24" i="4"/>
  <c r="C25" i="4"/>
  <c r="C6" i="4" l="1"/>
  <c r="H6" i="3"/>
  <c r="G6" i="3"/>
  <c r="D6" i="4"/>
  <c r="F25" i="4"/>
  <c r="D25" i="4"/>
  <c r="B25" i="4"/>
  <c r="F24" i="4"/>
  <c r="B24" i="4"/>
  <c r="F23" i="4"/>
  <c r="B23" i="4"/>
  <c r="F22" i="4"/>
  <c r="B22" i="4"/>
  <c r="F21" i="4"/>
  <c r="B21" i="4"/>
  <c r="F20" i="4"/>
  <c r="B20" i="4"/>
  <c r="F19" i="4"/>
  <c r="B19" i="4"/>
  <c r="C19" i="4" s="1"/>
  <c r="F18" i="4"/>
  <c r="B18" i="4"/>
  <c r="F17" i="4"/>
  <c r="B17" i="4"/>
  <c r="C17" i="4" s="1"/>
  <c r="F16" i="4"/>
  <c r="B16" i="4"/>
  <c r="F15" i="4"/>
  <c r="B15" i="4"/>
  <c r="C15" i="4" s="1"/>
  <c r="F14" i="4"/>
  <c r="B14" i="4"/>
  <c r="C14" i="4" s="1"/>
  <c r="F13" i="4"/>
  <c r="B13" i="4"/>
  <c r="C13" i="4" s="1"/>
  <c r="F12" i="4"/>
  <c r="B12" i="4"/>
  <c r="C12" i="4" s="1"/>
  <c r="F11" i="4"/>
  <c r="B11" i="4"/>
  <c r="C11" i="4" s="1"/>
  <c r="F10" i="4"/>
  <c r="B10" i="4"/>
  <c r="F9" i="4"/>
  <c r="B9" i="4"/>
  <c r="C9" i="4" s="1"/>
  <c r="F8" i="4"/>
  <c r="B8" i="4"/>
  <c r="F7" i="4"/>
  <c r="B7" i="4"/>
  <c r="F25" i="3"/>
  <c r="E25" i="3"/>
  <c r="D25" i="3"/>
  <c r="C25" i="3"/>
  <c r="H25" i="3"/>
  <c r="G25" i="3"/>
  <c r="B25" i="3"/>
  <c r="G24" i="3"/>
  <c r="B24" i="3"/>
  <c r="H24" i="3" s="1"/>
  <c r="B23" i="3"/>
  <c r="G23" i="3" s="1"/>
  <c r="B22" i="3"/>
  <c r="D22" i="3" s="1"/>
  <c r="F22" i="3" s="1"/>
  <c r="B21" i="3"/>
  <c r="C21" i="3" s="1"/>
  <c r="E21" i="3" s="1"/>
  <c r="G20" i="3"/>
  <c r="B20" i="3"/>
  <c r="H20" i="3" s="1"/>
  <c r="B19" i="3"/>
  <c r="G19" i="3" s="1"/>
  <c r="B18" i="3"/>
  <c r="B17" i="3"/>
  <c r="C17" i="3" s="1"/>
  <c r="E17" i="3" s="1"/>
  <c r="B16" i="3"/>
  <c r="B15" i="3"/>
  <c r="C15" i="3" s="1"/>
  <c r="E15" i="3" s="1"/>
  <c r="B14" i="3"/>
  <c r="B13" i="3"/>
  <c r="B12" i="3"/>
  <c r="B11" i="3"/>
  <c r="B10" i="3"/>
  <c r="B9" i="3"/>
  <c r="B8" i="3"/>
  <c r="B7" i="3"/>
  <c r="O309" i="2"/>
  <c r="N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9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B9" i="2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Z8" i="2"/>
  <c r="O6" i="4" s="1"/>
  <c r="C8" i="2"/>
  <c r="H7" i="4" l="1"/>
  <c r="G7" i="4"/>
  <c r="H18" i="3"/>
  <c r="C7" i="3"/>
  <c r="E7" i="3" s="1"/>
  <c r="B32" i="2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B62" i="2" s="1"/>
  <c r="B63" i="2" s="1"/>
  <c r="B64" i="2" s="1"/>
  <c r="B65" i="2" s="1"/>
  <c r="B66" i="2" s="1"/>
  <c r="B67" i="2" s="1"/>
  <c r="H19" i="3"/>
  <c r="D19" i="4"/>
  <c r="C19" i="3"/>
  <c r="E19" i="3" s="1"/>
  <c r="D19" i="3"/>
  <c r="F19" i="3" s="1"/>
  <c r="H12" i="3"/>
  <c r="D22" i="4"/>
  <c r="D15" i="4"/>
  <c r="D24" i="4"/>
  <c r="J15" i="4"/>
  <c r="N15" i="4"/>
  <c r="G22" i="3"/>
  <c r="D18" i="4"/>
  <c r="H22" i="3"/>
  <c r="C22" i="3"/>
  <c r="E22" i="3" s="1"/>
  <c r="D23" i="4"/>
  <c r="D21" i="4"/>
  <c r="N10" i="4"/>
  <c r="L10" i="4"/>
  <c r="P10" i="4"/>
  <c r="J8" i="4"/>
  <c r="H10" i="4"/>
  <c r="O10" i="4"/>
  <c r="J10" i="4"/>
  <c r="N8" i="4"/>
  <c r="C20" i="3"/>
  <c r="E20" i="3" s="1"/>
  <c r="D21" i="3"/>
  <c r="F21" i="3" s="1"/>
  <c r="H23" i="3"/>
  <c r="C24" i="3"/>
  <c r="E24" i="3" s="1"/>
  <c r="D20" i="3"/>
  <c r="F20" i="3" s="1"/>
  <c r="C23" i="3"/>
  <c r="E23" i="3" s="1"/>
  <c r="D24" i="3"/>
  <c r="F24" i="3" s="1"/>
  <c r="H21" i="3"/>
  <c r="D23" i="3"/>
  <c r="F23" i="3" s="1"/>
  <c r="I16" i="4"/>
  <c r="H8" i="4"/>
  <c r="P8" i="4"/>
  <c r="C9" i="3"/>
  <c r="E9" i="3" s="1"/>
  <c r="L8" i="4"/>
  <c r="L7" i="4"/>
  <c r="P7" i="4"/>
  <c r="H8" i="3"/>
  <c r="I7" i="4"/>
  <c r="M7" i="4"/>
  <c r="N17" i="4"/>
  <c r="H9" i="4"/>
  <c r="P9" i="4"/>
  <c r="H16" i="3"/>
  <c r="H12" i="4"/>
  <c r="L12" i="4"/>
  <c r="P12" i="4"/>
  <c r="C18" i="3"/>
  <c r="E18" i="3" s="1"/>
  <c r="J13" i="4"/>
  <c r="N13" i="4"/>
  <c r="D18" i="3"/>
  <c r="F18" i="3" s="1"/>
  <c r="D7" i="4"/>
  <c r="L9" i="4"/>
  <c r="D17" i="3"/>
  <c r="F17" i="3" s="1"/>
  <c r="P18" i="4"/>
  <c r="N19" i="4"/>
  <c r="P20" i="4"/>
  <c r="N21" i="4"/>
  <c r="P22" i="4"/>
  <c r="N23" i="4"/>
  <c r="P24" i="4"/>
  <c r="N25" i="4"/>
  <c r="M9" i="4"/>
  <c r="J9" i="4"/>
  <c r="N9" i="4"/>
  <c r="H14" i="4"/>
  <c r="L14" i="4"/>
  <c r="P14" i="4"/>
  <c r="H17" i="3"/>
  <c r="D17" i="4"/>
  <c r="J7" i="4"/>
  <c r="N7" i="4"/>
  <c r="C18" i="4"/>
  <c r="C11" i="3"/>
  <c r="E11" i="3" s="1"/>
  <c r="M11" i="4"/>
  <c r="J11" i="4"/>
  <c r="N11" i="4"/>
  <c r="C10" i="4"/>
  <c r="D9" i="4"/>
  <c r="H9" i="3"/>
  <c r="D11" i="4"/>
  <c r="H11" i="4"/>
  <c r="L11" i="4"/>
  <c r="P11" i="4"/>
  <c r="C13" i="3"/>
  <c r="E13" i="3" s="1"/>
  <c r="M13" i="4"/>
  <c r="D7" i="3"/>
  <c r="F7" i="3" s="1"/>
  <c r="C10" i="3"/>
  <c r="E10" i="3" s="1"/>
  <c r="H10" i="3"/>
  <c r="G10" i="3"/>
  <c r="D10" i="3"/>
  <c r="F10" i="3" s="1"/>
  <c r="D13" i="3"/>
  <c r="F13" i="3" s="1"/>
  <c r="J12" i="4"/>
  <c r="N12" i="4"/>
  <c r="D13" i="4"/>
  <c r="H13" i="3"/>
  <c r="H13" i="4"/>
  <c r="L13" i="4"/>
  <c r="P13" i="4"/>
  <c r="D15" i="3"/>
  <c r="F15" i="3" s="1"/>
  <c r="O8" i="4"/>
  <c r="O11" i="4"/>
  <c r="O13" i="4"/>
  <c r="M15" i="4"/>
  <c r="G12" i="3"/>
  <c r="D9" i="3"/>
  <c r="F9" i="3" s="1"/>
  <c r="D11" i="3"/>
  <c r="F11" i="3" s="1"/>
  <c r="C14" i="3"/>
  <c r="E14" i="3" s="1"/>
  <c r="H14" i="3"/>
  <c r="G14" i="3"/>
  <c r="O7" i="4"/>
  <c r="O9" i="4"/>
  <c r="O12" i="4"/>
  <c r="O14" i="4"/>
  <c r="P16" i="4"/>
  <c r="D14" i="3"/>
  <c r="F14" i="3" s="1"/>
  <c r="H7" i="3"/>
  <c r="C8" i="3"/>
  <c r="E8" i="3" s="1"/>
  <c r="H11" i="3"/>
  <c r="C12" i="3"/>
  <c r="E12" i="3" s="1"/>
  <c r="H15" i="3"/>
  <c r="C16" i="3"/>
  <c r="E16" i="3" s="1"/>
  <c r="K7" i="4"/>
  <c r="D8" i="4"/>
  <c r="I8" i="4"/>
  <c r="M8" i="4"/>
  <c r="K9" i="4"/>
  <c r="D10" i="4"/>
  <c r="I10" i="4"/>
  <c r="M10" i="4"/>
  <c r="K11" i="4"/>
  <c r="D12" i="4"/>
  <c r="M12" i="4"/>
  <c r="K13" i="4"/>
  <c r="D14" i="4"/>
  <c r="M14" i="4"/>
  <c r="K15" i="4"/>
  <c r="O15" i="4"/>
  <c r="D16" i="4"/>
  <c r="M16" i="4"/>
  <c r="K17" i="4"/>
  <c r="O17" i="4"/>
  <c r="I18" i="4"/>
  <c r="M18" i="4"/>
  <c r="K19" i="4"/>
  <c r="O19" i="4"/>
  <c r="M20" i="4"/>
  <c r="K21" i="4"/>
  <c r="O21" i="4"/>
  <c r="M22" i="4"/>
  <c r="K23" i="4"/>
  <c r="O23" i="4"/>
  <c r="M24" i="4"/>
  <c r="K25" i="4"/>
  <c r="O25" i="4"/>
  <c r="D8" i="3"/>
  <c r="F8" i="3" s="1"/>
  <c r="D12" i="3"/>
  <c r="F12" i="3" s="1"/>
  <c r="D16" i="3"/>
  <c r="F16" i="3" s="1"/>
  <c r="J14" i="4"/>
  <c r="N14" i="4"/>
  <c r="H15" i="4"/>
  <c r="L15" i="4"/>
  <c r="P15" i="4"/>
  <c r="J16" i="4"/>
  <c r="N16" i="4"/>
  <c r="H17" i="4"/>
  <c r="L17" i="4"/>
  <c r="P17" i="4"/>
  <c r="J18" i="4"/>
  <c r="N18" i="4"/>
  <c r="H19" i="4"/>
  <c r="L19" i="4"/>
  <c r="P19" i="4"/>
  <c r="J20" i="4"/>
  <c r="N20" i="4"/>
  <c r="H21" i="4"/>
  <c r="L21" i="4"/>
  <c r="P21" i="4"/>
  <c r="J22" i="4"/>
  <c r="N22" i="4"/>
  <c r="H23" i="4"/>
  <c r="L23" i="4"/>
  <c r="P23" i="4"/>
  <c r="J24" i="4"/>
  <c r="N24" i="4"/>
  <c r="H25" i="4"/>
  <c r="L25" i="4"/>
  <c r="P25" i="4"/>
  <c r="G8" i="4"/>
  <c r="K8" i="4"/>
  <c r="K10" i="4"/>
  <c r="K12" i="4"/>
  <c r="K14" i="4"/>
  <c r="I15" i="4"/>
  <c r="G16" i="4"/>
  <c r="K16" i="4"/>
  <c r="O16" i="4"/>
  <c r="I17" i="4"/>
  <c r="M17" i="4"/>
  <c r="G18" i="4"/>
  <c r="K18" i="4"/>
  <c r="O18" i="4"/>
  <c r="M19" i="4"/>
  <c r="K20" i="4"/>
  <c r="O20" i="4"/>
  <c r="M21" i="4"/>
  <c r="K22" i="4"/>
  <c r="O22" i="4"/>
  <c r="M23" i="4"/>
  <c r="K24" i="4"/>
  <c r="O24" i="4"/>
  <c r="M25" i="4"/>
  <c r="H16" i="4"/>
  <c r="L16" i="4"/>
  <c r="J17" i="4"/>
  <c r="H18" i="4"/>
  <c r="L18" i="4"/>
  <c r="J19" i="4"/>
  <c r="H20" i="4"/>
  <c r="L20" i="4"/>
  <c r="J21" i="4"/>
  <c r="H22" i="4"/>
  <c r="L22" i="4"/>
  <c r="J23" i="4"/>
  <c r="H24" i="4"/>
  <c r="L24" i="4"/>
  <c r="J25" i="4"/>
  <c r="G18" i="3" l="1"/>
  <c r="B68" i="2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B205" i="2" s="1"/>
  <c r="B206" i="2" s="1"/>
  <c r="B207" i="2" s="1"/>
  <c r="B208" i="2" s="1"/>
  <c r="B209" i="2" s="1"/>
  <c r="B210" i="2" s="1"/>
  <c r="B211" i="2" s="1"/>
  <c r="B212" i="2" s="1"/>
  <c r="B213" i="2" s="1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B236" i="2" s="1"/>
  <c r="B237" i="2" s="1"/>
  <c r="B238" i="2" s="1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G8" i="3"/>
  <c r="C8" i="4"/>
  <c r="C16" i="4"/>
  <c r="C7" i="4"/>
  <c r="E28" i="3"/>
  <c r="C28" i="3"/>
  <c r="F28" i="3"/>
  <c r="D28" i="3"/>
  <c r="G16" i="3"/>
  <c r="G17" i="3"/>
  <c r="G17" i="4"/>
  <c r="G15" i="4"/>
  <c r="I12" i="4"/>
  <c r="G13" i="4"/>
  <c r="I14" i="4"/>
  <c r="I13" i="4"/>
  <c r="I25" i="4"/>
  <c r="G14" i="4"/>
  <c r="G12" i="4"/>
  <c r="G11" i="4"/>
  <c r="G10" i="4"/>
  <c r="I9" i="4"/>
  <c r="I19" i="4"/>
  <c r="G21" i="3"/>
  <c r="I11" i="4"/>
  <c r="G9" i="4"/>
  <c r="G21" i="4"/>
  <c r="G22" i="4"/>
  <c r="I24" i="4"/>
  <c r="G24" i="4"/>
  <c r="G23" i="4"/>
  <c r="G25" i="4"/>
  <c r="I23" i="4"/>
  <c r="G20" i="4"/>
  <c r="I22" i="4"/>
  <c r="G19" i="4"/>
  <c r="I21" i="4"/>
  <c r="I20" i="4"/>
  <c r="L28" i="4"/>
  <c r="H28" i="4"/>
  <c r="P28" i="4"/>
  <c r="K28" i="4"/>
  <c r="M28" i="4"/>
  <c r="G13" i="3"/>
  <c r="J28" i="4"/>
  <c r="G9" i="3"/>
  <c r="O28" i="4"/>
  <c r="G11" i="3"/>
  <c r="D28" i="4"/>
  <c r="H28" i="3"/>
  <c r="G15" i="3"/>
  <c r="N28" i="4"/>
  <c r="G7" i="3"/>
  <c r="I28" i="4" l="1"/>
  <c r="G28" i="4"/>
  <c r="G28" i="3"/>
  <c r="C28" i="4"/>
</calcChain>
</file>

<file path=xl/sharedStrings.xml><?xml version="1.0" encoding="utf-8"?>
<sst xmlns="http://schemas.openxmlformats.org/spreadsheetml/2006/main" count="222" uniqueCount="96">
  <si>
    <t>必要に応じて、以下一覧を追加、削除、修正してください。</t>
  </si>
  <si>
    <t>No</t>
  </si>
  <si>
    <t>ポイントサイト</t>
  </si>
  <si>
    <t>カテゴリ</t>
  </si>
  <si>
    <t>申込者</t>
  </si>
  <si>
    <t>ハピタス</t>
  </si>
  <si>
    <t>ちょびリッチ</t>
  </si>
  <si>
    <t>FX</t>
  </si>
  <si>
    <t>ポイントタウン</t>
  </si>
  <si>
    <t>ポイントインカム</t>
  </si>
  <si>
    <t>ファンくる</t>
  </si>
  <si>
    <t>モニター</t>
  </si>
  <si>
    <t>友達紹介</t>
  </si>
  <si>
    <t>その他</t>
  </si>
  <si>
    <t>NO</t>
  </si>
  <si>
    <t>申込月</t>
  </si>
  <si>
    <t>申込日</t>
  </si>
  <si>
    <t>案件</t>
  </si>
  <si>
    <t>獲得ポイント</t>
  </si>
  <si>
    <t>判定</t>
  </si>
  <si>
    <t>円換算</t>
  </si>
  <si>
    <t>ANAマイル</t>
  </si>
  <si>
    <t>判定○</t>
  </si>
  <si>
    <t>判定中</t>
  </si>
  <si>
    <t>○</t>
  </si>
  <si>
    <t>ANAマイル換算</t>
  </si>
  <si>
    <t>ポイント計</t>
  </si>
  <si>
    <t>総獲得済</t>
  </si>
  <si>
    <t>※表のどこかを選択してAlt＋F5で最新情報に更新</t>
  </si>
  <si>
    <t>総計</t>
  </si>
  <si>
    <t>(空白)</t>
  </si>
  <si>
    <t>マスオ</t>
  </si>
  <si>
    <t>マスオ</t>
    <phoneticPr fontId="10"/>
  </si>
  <si>
    <t>サザエ</t>
    <phoneticPr fontId="10"/>
  </si>
  <si>
    <t>モッピー</t>
    <phoneticPr fontId="10"/>
  </si>
  <si>
    <t>ECナビ</t>
    <phoneticPr fontId="10"/>
  </si>
  <si>
    <t>投資・保険</t>
    <rPh sb="0" eb="2">
      <t>トウシ</t>
    </rPh>
    <phoneticPr fontId="10"/>
  </si>
  <si>
    <t>会員登録</t>
    <rPh sb="0" eb="2">
      <t>カイイン</t>
    </rPh>
    <rPh sb="2" eb="4">
      <t>トウロク</t>
    </rPh>
    <phoneticPr fontId="10"/>
  </si>
  <si>
    <t>マイル還元率</t>
    <rPh sb="3" eb="5">
      <t>カンゲン</t>
    </rPh>
    <rPh sb="5" eb="6">
      <t>リツ</t>
    </rPh>
    <phoneticPr fontId="10"/>
  </si>
  <si>
    <t>ポイント倍率</t>
    <phoneticPr fontId="10"/>
  </si>
  <si>
    <t>現金換算</t>
    <rPh sb="0" eb="2">
      <t>ゲンキン</t>
    </rPh>
    <phoneticPr fontId="10"/>
  </si>
  <si>
    <t>ポイントまとめ</t>
    <phoneticPr fontId="10"/>
  </si>
  <si>
    <t>行ラベル</t>
  </si>
  <si>
    <t>列ラベル</t>
  </si>
  <si>
    <t>ぽい得サーチ</t>
    <rPh sb="2" eb="3">
      <t>トク</t>
    </rPh>
    <phoneticPr fontId="10"/>
  </si>
  <si>
    <t>https://poitoku.jp/</t>
    <phoneticPr fontId="10"/>
  </si>
  <si>
    <t>備考</t>
    <rPh sb="0" eb="2">
      <t>ビコウ</t>
    </rPh>
    <phoneticPr fontId="10"/>
  </si>
  <si>
    <t>マイル</t>
    <phoneticPr fontId="10"/>
  </si>
  <si>
    <t>ポイント</t>
    <phoneticPr fontId="10"/>
  </si>
  <si>
    <t>ポイントサイトカテゴリ毎獲得マイル数（「判定中」「未完了」を含む）</t>
    <phoneticPr fontId="10"/>
  </si>
  <si>
    <t>判定中、未完了</t>
    <rPh sb="4" eb="7">
      <t>ミカンリョウ</t>
    </rPh>
    <phoneticPr fontId="10"/>
  </si>
  <si>
    <t>判定中、未完了</t>
    <phoneticPr fontId="10"/>
  </si>
  <si>
    <t>個人別マイル</t>
    <phoneticPr fontId="10"/>
  </si>
  <si>
    <t>アメフリ</t>
    <phoneticPr fontId="10"/>
  </si>
  <si>
    <t>証券</t>
    <rPh sb="0" eb="2">
      <t>ショウケン</t>
    </rPh>
    <phoneticPr fontId="10"/>
  </si>
  <si>
    <t>ショッピング</t>
  </si>
  <si>
    <t>ショッピング</t>
    <phoneticPr fontId="10"/>
  </si>
  <si>
    <t>でんき</t>
    <phoneticPr fontId="10"/>
  </si>
  <si>
    <t>クレカ</t>
    <phoneticPr fontId="10"/>
  </si>
  <si>
    <t>ぽい得サーチ（裏）</t>
    <rPh sb="2" eb="3">
      <t>トク</t>
    </rPh>
    <rPh sb="7" eb="8">
      <t>ウラ</t>
    </rPh>
    <phoneticPr fontId="10"/>
  </si>
  <si>
    <t>https://poitoku2.jp/</t>
    <phoneticPr fontId="10"/>
  </si>
  <si>
    <t>旅行</t>
  </si>
  <si>
    <t>旅行</t>
    <rPh sb="0" eb="2">
      <t>リョコウ</t>
    </rPh>
    <phoneticPr fontId="10"/>
  </si>
  <si>
    <t>楽天市場</t>
    <rPh sb="0" eb="4">
      <t>ラクテンイチバ</t>
    </rPh>
    <phoneticPr fontId="10"/>
  </si>
  <si>
    <t>2024年08月</t>
  </si>
  <si>
    <t>2024年09月</t>
  </si>
  <si>
    <t>サザエ</t>
  </si>
  <si>
    <t>モッピー</t>
  </si>
  <si>
    <t>クレカ</t>
  </si>
  <si>
    <t>エポスカード</t>
    <phoneticPr fontId="10"/>
  </si>
  <si>
    <t>SBI証券</t>
    <rPh sb="3" eb="5">
      <t>ショウケン</t>
    </rPh>
    <phoneticPr fontId="10"/>
  </si>
  <si>
    <t>新規カード発行完了</t>
    <phoneticPr fontId="10"/>
  </si>
  <si>
    <t>新規口座開設+50,000円以上入金</t>
    <phoneticPr fontId="10"/>
  </si>
  <si>
    <t>IHGホテルズ＆リゾーツ</t>
    <phoneticPr fontId="10"/>
  </si>
  <si>
    <t>楽天トラベル</t>
    <phoneticPr fontId="10"/>
  </si>
  <si>
    <t>三井住友カード ビジネスオーナーズ ゴールド</t>
    <phoneticPr fontId="10"/>
  </si>
  <si>
    <t>新規クレジットカード発券＋申込時使用者追加申込</t>
    <phoneticPr fontId="10"/>
  </si>
  <si>
    <t>楽天証券</t>
    <rPh sb="0" eb="4">
      <t>ラクテンショウケン</t>
    </rPh>
    <phoneticPr fontId="10"/>
  </si>
  <si>
    <t>総合取引口座開設完了後、 30日以内に楽天証券口座へ5万円以上の入金完了</t>
    <phoneticPr fontId="10"/>
  </si>
  <si>
    <t>2024年10月</t>
  </si>
  <si>
    <t>2024年11月</t>
  </si>
  <si>
    <t>2024年12月</t>
  </si>
  <si>
    <t>2025年01月</t>
  </si>
  <si>
    <t>証券</t>
  </si>
  <si>
    <t>合計 / 円換算</t>
  </si>
  <si>
    <t>紹介ポイント</t>
    <rPh sb="0" eb="2">
      <t>ショウカイ</t>
    </rPh>
    <phoneticPr fontId="10"/>
  </si>
  <si>
    <t>アメフリ</t>
  </si>
  <si>
    <t>ポイントサイト</t>
    <phoneticPr fontId="10"/>
  </si>
  <si>
    <t>ポイントサイト毎獲得金額（「判定中」「未完了」を含む）</t>
    <rPh sb="10" eb="12">
      <t>キンガク</t>
    </rPh>
    <rPh sb="19" eb="22">
      <t>ミカンリョウ</t>
    </rPh>
    <phoneticPr fontId="10"/>
  </si>
  <si>
    <t>カテゴリ毎獲得金額（「判定中」「未完了」を含む）</t>
    <rPh sb="7" eb="9">
      <t>キンガク</t>
    </rPh>
    <phoneticPr fontId="10"/>
  </si>
  <si>
    <t>Warau</t>
    <phoneticPr fontId="10"/>
  </si>
  <si>
    <t>Powl</t>
    <phoneticPr fontId="10"/>
  </si>
  <si>
    <t>ニフティポイントクラブ</t>
  </si>
  <si>
    <t>ニフティポイントクラブ</t>
    <phoneticPr fontId="10"/>
  </si>
  <si>
    <t>Warau</t>
  </si>
  <si>
    <t>ポイント管理表</t>
    <rPh sb="4" eb="7">
      <t>カンリヒョウ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</si>
</sst>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#,##0&quot;円&quot;;[Red]\-#,##0&quot;円&quot;"/>
    <numFmt numFmtId="177" formatCode="#,##0&quot;マイル&quot;;[Red]\-#,##0&quot;マイル&quot;"/>
    <numFmt numFmtId="178" formatCode="#,##0&quot;円&quot;"/>
    <numFmt numFmtId="179" formatCode="#,##0&quot;ポイント&quot;;[Red]\-#,##0&quot;ポイント&quot;"/>
    <numFmt numFmtId="180" formatCode="#,##0_ "/>
  </numFmts>
  <fonts count="15" x14ac:knownFonts="1">
    <font>
      <sz val="11"/>
      <color indexed="8"/>
      <name val="ＭＳ Ｐゴシック"/>
      <charset val="128"/>
    </font>
    <font>
      <b/>
      <u/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2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u/>
      <sz val="11"/>
      <color indexed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</fonts>
  <fills count="1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38" fontId="0" fillId="0" borderId="0" xfId="1" applyFont="1">
      <alignment vertical="center"/>
    </xf>
    <xf numFmtId="38" fontId="0" fillId="0" borderId="0" xfId="0" applyNumberForma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38" fontId="5" fillId="0" borderId="0" xfId="0" applyNumberFormat="1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38" fontId="3" fillId="0" borderId="0" xfId="1" applyFont="1">
      <alignment vertical="center"/>
    </xf>
    <xf numFmtId="0" fontId="7" fillId="0" borderId="0" xfId="0" applyFont="1">
      <alignment vertical="center"/>
    </xf>
    <xf numFmtId="38" fontId="3" fillId="2" borderId="1" xfId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2" xfId="0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0" fillId="0" borderId="4" xfId="0" applyBorder="1" applyProtection="1">
      <alignment vertical="center"/>
      <protection locked="0"/>
    </xf>
    <xf numFmtId="0" fontId="7" fillId="0" borderId="3" xfId="0" applyFont="1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1" xfId="0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3" fillId="3" borderId="1" xfId="0" applyFont="1" applyFill="1" applyBorder="1" applyAlignment="1">
      <alignment horizontal="center" vertical="center"/>
    </xf>
    <xf numFmtId="177" fontId="9" fillId="9" borderId="1" xfId="1" applyNumberFormat="1" applyFont="1" applyFill="1" applyBorder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178" fontId="9" fillId="5" borderId="1" xfId="0" applyNumberFormat="1" applyFont="1" applyFill="1" applyBorder="1">
      <alignment vertical="center"/>
    </xf>
    <xf numFmtId="38" fontId="9" fillId="6" borderId="1" xfId="1" applyFont="1" applyFill="1" applyBorder="1">
      <alignment vertical="center"/>
    </xf>
    <xf numFmtId="0" fontId="3" fillId="10" borderId="1" xfId="0" applyFont="1" applyFill="1" applyBorder="1" applyAlignment="1">
      <alignment horizontal="center" vertical="center"/>
    </xf>
    <xf numFmtId="0" fontId="11" fillId="0" borderId="0" xfId="0" applyFont="1">
      <alignment vertical="center"/>
    </xf>
    <xf numFmtId="179" fontId="9" fillId="6" borderId="1" xfId="1" applyNumberFormat="1" applyFont="1" applyFill="1" applyBorder="1">
      <alignment vertical="center"/>
    </xf>
    <xf numFmtId="0" fontId="3" fillId="11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/>
    </xf>
    <xf numFmtId="180" fontId="1" fillId="0" borderId="0" xfId="0" applyNumberFormat="1" applyFont="1">
      <alignment vertical="center"/>
    </xf>
    <xf numFmtId="180" fontId="0" fillId="0" borderId="0" xfId="0" applyNumberFormat="1">
      <alignment vertical="center"/>
    </xf>
    <xf numFmtId="176" fontId="0" fillId="6" borderId="11" xfId="1" applyNumberFormat="1" applyFont="1" applyFill="1" applyBorder="1" applyAlignment="1">
      <alignment horizontal="right" vertical="center"/>
    </xf>
    <xf numFmtId="14" fontId="3" fillId="0" borderId="10" xfId="0" applyNumberFormat="1" applyFont="1" applyBorder="1" applyAlignment="1" applyProtection="1">
      <alignment horizontal="center" vertical="center"/>
      <protection locked="0"/>
    </xf>
    <xf numFmtId="14" fontId="3" fillId="0" borderId="11" xfId="0" applyNumberFormat="1" applyFont="1" applyBorder="1" applyAlignment="1" applyProtection="1">
      <alignment horizontal="center" vertical="center"/>
      <protection locked="0"/>
    </xf>
    <xf numFmtId="49" fontId="3" fillId="0" borderId="11" xfId="0" applyNumberFormat="1" applyFont="1" applyBorder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Protection="1">
      <alignment vertical="center"/>
      <protection locked="0"/>
    </xf>
    <xf numFmtId="38" fontId="3" fillId="0" borderId="10" xfId="1" applyFont="1" applyBorder="1" applyProtection="1">
      <alignment vertical="center"/>
      <protection locked="0"/>
    </xf>
    <xf numFmtId="49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>
      <alignment horizontal="center" vertical="center"/>
    </xf>
    <xf numFmtId="14" fontId="3" fillId="0" borderId="12" xfId="0" applyNumberFormat="1" applyFont="1" applyBorder="1" applyAlignment="1" applyProtection="1">
      <alignment horizontal="center" vertical="center"/>
      <protection locked="0"/>
    </xf>
    <xf numFmtId="49" fontId="3" fillId="0" borderId="12" xfId="0" applyNumberFormat="1" applyFont="1" applyBorder="1" applyProtection="1">
      <alignment vertical="center"/>
      <protection locked="0"/>
    </xf>
    <xf numFmtId="49" fontId="3" fillId="0" borderId="12" xfId="0" applyNumberFormat="1" applyFont="1" applyBorder="1" applyAlignment="1" applyProtection="1">
      <alignment horizontal="center" vertical="center"/>
      <protection locked="0"/>
    </xf>
    <xf numFmtId="0" fontId="3" fillId="0" borderId="12" xfId="0" applyFont="1" applyBorder="1" applyProtection="1">
      <alignment vertical="center"/>
      <protection locked="0"/>
    </xf>
    <xf numFmtId="38" fontId="3" fillId="0" borderId="12" xfId="1" applyFont="1" applyBorder="1" applyProtection="1">
      <alignment vertical="center"/>
      <protection locked="0"/>
    </xf>
    <xf numFmtId="176" fontId="0" fillId="6" borderId="12" xfId="1" applyNumberFormat="1" applyFont="1" applyFill="1" applyBorder="1" applyAlignment="1">
      <alignment horizontal="right" vertical="center"/>
    </xf>
    <xf numFmtId="177" fontId="0" fillId="6" borderId="12" xfId="1" applyNumberFormat="1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/>
    </xf>
    <xf numFmtId="177" fontId="0" fillId="6" borderId="19" xfId="1" applyNumberFormat="1" applyFont="1" applyFill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38" fontId="7" fillId="0" borderId="1" xfId="1" applyFont="1" applyBorder="1" applyAlignment="1">
      <alignment horizontal="right" vertical="center"/>
    </xf>
    <xf numFmtId="177" fontId="9" fillId="0" borderId="7" xfId="1" applyNumberFormat="1" applyFont="1" applyBorder="1">
      <alignment vertical="center"/>
    </xf>
    <xf numFmtId="177" fontId="9" fillId="0" borderId="8" xfId="1" applyNumberFormat="1" applyFont="1" applyBorder="1">
      <alignment vertical="center"/>
    </xf>
    <xf numFmtId="177" fontId="9" fillId="0" borderId="1" xfId="1" applyNumberFormat="1" applyFont="1" applyBorder="1">
      <alignment vertical="center"/>
    </xf>
    <xf numFmtId="0" fontId="9" fillId="0" borderId="6" xfId="0" applyFont="1" applyBorder="1" applyProtection="1">
      <alignment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7" fillId="0" borderId="5" xfId="0" applyFont="1" applyBorder="1" applyProtection="1">
      <alignment vertical="center"/>
      <protection locked="0"/>
    </xf>
    <xf numFmtId="0" fontId="7" fillId="0" borderId="9" xfId="0" applyFont="1" applyBorder="1" applyProtection="1">
      <alignment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4" borderId="2" xfId="0" applyFill="1" applyBorder="1">
      <alignment vertical="center"/>
    </xf>
    <xf numFmtId="0" fontId="0" fillId="0" borderId="23" xfId="0" applyBorder="1" applyProtection="1">
      <alignment vertical="center"/>
      <protection locked="0"/>
    </xf>
    <xf numFmtId="0" fontId="9" fillId="0" borderId="23" xfId="0" applyFont="1" applyBorder="1" applyProtection="1">
      <alignment vertical="center"/>
      <protection locked="0"/>
    </xf>
    <xf numFmtId="0" fontId="0" fillId="0" borderId="20" xfId="0" applyBorder="1" applyProtection="1">
      <alignment vertical="center"/>
      <protection locked="0"/>
    </xf>
    <xf numFmtId="0" fontId="9" fillId="0" borderId="20" xfId="0" applyFont="1" applyBorder="1" applyProtection="1">
      <alignment vertical="center"/>
      <protection locked="0"/>
    </xf>
    <xf numFmtId="0" fontId="0" fillId="16" borderId="17" xfId="0" applyFill="1" applyBorder="1">
      <alignment vertical="center"/>
    </xf>
    <xf numFmtId="0" fontId="0" fillId="16" borderId="13" xfId="0" applyFill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3" fillId="15" borderId="1" xfId="0" applyFont="1" applyFill="1" applyBorder="1">
      <alignment vertical="center"/>
    </xf>
    <xf numFmtId="5" fontId="0" fillId="0" borderId="0" xfId="0" applyNumberFormat="1">
      <alignment vertical="center"/>
    </xf>
    <xf numFmtId="0" fontId="3" fillId="0" borderId="1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17" borderId="1" xfId="0" applyFont="1" applyFill="1" applyBorder="1">
      <alignment vertical="center"/>
    </xf>
    <xf numFmtId="0" fontId="12" fillId="0" borderId="1" xfId="2" applyBorder="1" applyAlignment="1">
      <alignment horizontal="left" vertical="center"/>
    </xf>
    <xf numFmtId="0" fontId="7" fillId="5" borderId="1" xfId="0" applyFont="1" applyFill="1" applyBorder="1" applyAlignment="1">
      <alignment horizontal="center" vertical="center"/>
    </xf>
    <xf numFmtId="0" fontId="7" fillId="14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14" fontId="3" fillId="6" borderId="1" xfId="0" applyNumberFormat="1" applyFont="1" applyFill="1" applyBorder="1" applyAlignment="1">
      <alignment horizontal="center" vertical="center"/>
    </xf>
    <xf numFmtId="14" fontId="13" fillId="11" borderId="1" xfId="0" applyNumberFormat="1" applyFont="1" applyFill="1" applyBorder="1" applyAlignment="1">
      <alignment horizontal="center" vertical="center"/>
    </xf>
    <xf numFmtId="14" fontId="3" fillId="12" borderId="1" xfId="0" applyNumberFormat="1" applyFont="1" applyFill="1" applyBorder="1" applyAlignment="1">
      <alignment horizontal="center" vertical="center"/>
    </xf>
    <xf numFmtId="14" fontId="3" fillId="8" borderId="1" xfId="0" applyNumberFormat="1" applyFont="1" applyFill="1" applyBorder="1" applyAlignment="1">
      <alignment horizontal="center" vertical="center"/>
    </xf>
    <xf numFmtId="14" fontId="3" fillId="13" borderId="1" xfId="0" applyNumberFormat="1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vertical="center"/>
    </xf>
    <xf numFmtId="0" fontId="3" fillId="16" borderId="14" xfId="0" applyFont="1" applyFill="1" applyBorder="1" applyAlignment="1">
      <alignment horizontal="center" vertical="center"/>
    </xf>
    <xf numFmtId="0" fontId="3" fillId="15" borderId="20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/>
    </xf>
    <xf numFmtId="0" fontId="3" fillId="13" borderId="15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12" fillId="0" borderId="4" xfId="2" applyBorder="1" applyProtection="1">
      <alignment vertical="center"/>
      <protection locked="0"/>
    </xf>
    <xf numFmtId="0" fontId="12" fillId="0" borderId="5" xfId="2" applyBorder="1" applyProtection="1">
      <alignment vertical="center"/>
      <protection locked="0"/>
    </xf>
    <xf numFmtId="0" fontId="12" fillId="0" borderId="2" xfId="2" applyBorder="1" applyProtection="1">
      <alignment vertical="center"/>
      <protection locked="0"/>
    </xf>
    <xf numFmtId="180" fontId="9" fillId="0" borderId="0" xfId="0" applyNumberFormat="1" applyFont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2">
    <dxf>
      <font>
        <color theme="0"/>
      </font>
    </dxf>
    <dxf>
      <font>
        <color rgb="FFCCECFF"/>
      </font>
    </dxf>
    <dxf>
      <font>
        <color theme="4" tint="0.79998168889431442"/>
      </font>
    </dxf>
    <dxf>
      <font>
        <color theme="5" tint="0.79998168889431442"/>
      </font>
    </dxf>
    <dxf>
      <font>
        <color theme="5" tint="0.79998168889431442"/>
      </font>
    </dxf>
    <dxf>
      <font>
        <color rgb="FFFFFFCC"/>
      </font>
    </dxf>
    <dxf>
      <fill>
        <patternFill>
          <fgColor indexed="10"/>
          <bgColor indexed="22"/>
        </patternFill>
      </fill>
    </dxf>
    <dxf>
      <fill>
        <patternFill>
          <bgColor theme="0" tint="-0.499984740745262"/>
        </patternFill>
      </fill>
    </dxf>
    <dxf>
      <fill>
        <patternFill>
          <fgColor indexed="10"/>
          <bgColor indexed="22"/>
        </patternFill>
      </fill>
    </dxf>
    <dxf>
      <fill>
        <patternFill>
          <bgColor theme="0" tint="-0.499984740745262"/>
        </patternFill>
      </fill>
    </dxf>
    <dxf>
      <fill>
        <patternFill>
          <fgColor indexed="10"/>
          <bgColor indexed="22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colors>
    <mruColors>
      <color rgb="FFFFFFCC"/>
      <color rgb="FFCCECFF"/>
      <color rgb="FF99CCFF"/>
      <color rgb="FFFFCCFF"/>
      <color rgb="FF99FF99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[ポイント管理表v3.0.xlsx](集計)サイト毎!ピボットテーブル1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0.10383921123570589"/>
          <c:y val="0.14249781277340332"/>
          <c:w val="0.66737894137297982"/>
          <c:h val="0.523747448235637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'(集計)サイト毎'!$C$6:$C$7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'(集計)サイト毎'!$B$8:$B$15</c:f>
              <c:strCache>
                <c:ptCount val="7"/>
                <c:pt idx="0">
                  <c:v>アメフリ</c:v>
                </c:pt>
                <c:pt idx="1">
                  <c:v>ニフティポイントクラブ</c:v>
                </c:pt>
                <c:pt idx="2">
                  <c:v>ハピタス</c:v>
                </c:pt>
                <c:pt idx="3">
                  <c:v>ポイントインカム</c:v>
                </c:pt>
                <c:pt idx="4">
                  <c:v>ポイントタウン</c:v>
                </c:pt>
                <c:pt idx="5">
                  <c:v>モッピー</c:v>
                </c:pt>
                <c:pt idx="6">
                  <c:v>(空白)</c:v>
                </c:pt>
              </c:strCache>
            </c:strRef>
          </c:cat>
          <c:val>
            <c:numRef>
              <c:f>'(集計)サイト毎'!$C$8:$C$15</c:f>
              <c:numCache>
                <c:formatCode>"¥"#,##0_);\("¥"#,##0\)</c:formatCode>
                <c:ptCount val="7"/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4-43B3-8EA4-67CC8690EF4B}"/>
            </c:ext>
          </c:extLst>
        </c:ser>
        <c:ser>
          <c:idx val="1"/>
          <c:order val="1"/>
          <c:tx>
            <c:strRef>
              <c:f>'(集計)サイト毎'!$D$6:$D$7</c:f>
              <c:strCache>
                <c:ptCount val="1"/>
                <c:pt idx="0">
                  <c:v>2024年08月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'(集計)サイト毎'!$B$8:$B$15</c:f>
              <c:strCache>
                <c:ptCount val="7"/>
                <c:pt idx="0">
                  <c:v>アメフリ</c:v>
                </c:pt>
                <c:pt idx="1">
                  <c:v>ニフティポイントクラブ</c:v>
                </c:pt>
                <c:pt idx="2">
                  <c:v>ハピタス</c:v>
                </c:pt>
                <c:pt idx="3">
                  <c:v>ポイントインカム</c:v>
                </c:pt>
                <c:pt idx="4">
                  <c:v>ポイントタウン</c:v>
                </c:pt>
                <c:pt idx="5">
                  <c:v>モッピー</c:v>
                </c:pt>
                <c:pt idx="6">
                  <c:v>(空白)</c:v>
                </c:pt>
              </c:strCache>
            </c:strRef>
          </c:cat>
          <c:val>
            <c:numRef>
              <c:f>'(集計)サイト毎'!$D$8:$D$15</c:f>
              <c:numCache>
                <c:formatCode>"¥"#,##0_);\("¥"#,##0\)</c:formatCode>
                <c:ptCount val="7"/>
                <c:pt idx="2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B4-43B3-8EA4-67CC8690EF4B}"/>
            </c:ext>
          </c:extLst>
        </c:ser>
        <c:ser>
          <c:idx val="2"/>
          <c:order val="2"/>
          <c:tx>
            <c:strRef>
              <c:f>'(集計)サイト毎'!$E$6:$E$7</c:f>
              <c:strCache>
                <c:ptCount val="1"/>
                <c:pt idx="0">
                  <c:v>2024年09月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'(集計)サイト毎'!$B$8:$B$15</c:f>
              <c:strCache>
                <c:ptCount val="7"/>
                <c:pt idx="0">
                  <c:v>アメフリ</c:v>
                </c:pt>
                <c:pt idx="1">
                  <c:v>ニフティポイントクラブ</c:v>
                </c:pt>
                <c:pt idx="2">
                  <c:v>ハピタス</c:v>
                </c:pt>
                <c:pt idx="3">
                  <c:v>ポイントインカム</c:v>
                </c:pt>
                <c:pt idx="4">
                  <c:v>ポイントタウン</c:v>
                </c:pt>
                <c:pt idx="5">
                  <c:v>モッピー</c:v>
                </c:pt>
                <c:pt idx="6">
                  <c:v>(空白)</c:v>
                </c:pt>
              </c:strCache>
            </c:strRef>
          </c:cat>
          <c:val>
            <c:numRef>
              <c:f>'(集計)サイト毎'!$E$8:$E$15</c:f>
              <c:numCache>
                <c:formatCode>"¥"#,##0_);\("¥"#,##0\)</c:formatCode>
                <c:ptCount val="7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B4-43B3-8EA4-67CC8690EF4B}"/>
            </c:ext>
          </c:extLst>
        </c:ser>
        <c:ser>
          <c:idx val="3"/>
          <c:order val="3"/>
          <c:tx>
            <c:strRef>
              <c:f>'(集計)サイト毎'!$F$6:$F$7</c:f>
              <c:strCache>
                <c:ptCount val="1"/>
                <c:pt idx="0">
                  <c:v>2024年10月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'(集計)サイト毎'!$B$8:$B$15</c:f>
              <c:strCache>
                <c:ptCount val="7"/>
                <c:pt idx="0">
                  <c:v>アメフリ</c:v>
                </c:pt>
                <c:pt idx="1">
                  <c:v>ニフティポイントクラブ</c:v>
                </c:pt>
                <c:pt idx="2">
                  <c:v>ハピタス</c:v>
                </c:pt>
                <c:pt idx="3">
                  <c:v>ポイントインカム</c:v>
                </c:pt>
                <c:pt idx="4">
                  <c:v>ポイントタウン</c:v>
                </c:pt>
                <c:pt idx="5">
                  <c:v>モッピー</c:v>
                </c:pt>
                <c:pt idx="6">
                  <c:v>(空白)</c:v>
                </c:pt>
              </c:strCache>
            </c:strRef>
          </c:cat>
          <c:val>
            <c:numRef>
              <c:f>'(集計)サイト毎'!$F$8:$F$15</c:f>
              <c:numCache>
                <c:formatCode>"¥"#,##0_);\("¥"#,##0\)</c:formatCode>
                <c:ptCount val="7"/>
                <c:pt idx="5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B4-43B3-8EA4-67CC8690EF4B}"/>
            </c:ext>
          </c:extLst>
        </c:ser>
        <c:ser>
          <c:idx val="4"/>
          <c:order val="4"/>
          <c:tx>
            <c:strRef>
              <c:f>'(集計)サイト毎'!$G$6:$G$7</c:f>
              <c:strCache>
                <c:ptCount val="1"/>
                <c:pt idx="0">
                  <c:v>2024年11月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'(集計)サイト毎'!$B$8:$B$15</c:f>
              <c:strCache>
                <c:ptCount val="7"/>
                <c:pt idx="0">
                  <c:v>アメフリ</c:v>
                </c:pt>
                <c:pt idx="1">
                  <c:v>ニフティポイントクラブ</c:v>
                </c:pt>
                <c:pt idx="2">
                  <c:v>ハピタス</c:v>
                </c:pt>
                <c:pt idx="3">
                  <c:v>ポイントインカム</c:v>
                </c:pt>
                <c:pt idx="4">
                  <c:v>ポイントタウン</c:v>
                </c:pt>
                <c:pt idx="5">
                  <c:v>モッピー</c:v>
                </c:pt>
                <c:pt idx="6">
                  <c:v>(空白)</c:v>
                </c:pt>
              </c:strCache>
            </c:strRef>
          </c:cat>
          <c:val>
            <c:numRef>
              <c:f>'(集計)サイト毎'!$G$8:$G$15</c:f>
              <c:numCache>
                <c:formatCode>"¥"#,##0_);\("¥"#,##0\)</c:formatCode>
                <c:ptCount val="7"/>
                <c:pt idx="2">
                  <c:v>20000</c:v>
                </c:pt>
                <c:pt idx="3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B4-43B3-8EA4-67CC8690EF4B}"/>
            </c:ext>
          </c:extLst>
        </c:ser>
        <c:ser>
          <c:idx val="5"/>
          <c:order val="5"/>
          <c:tx>
            <c:strRef>
              <c:f>'(集計)サイト毎'!$H$6:$H$7</c:f>
              <c:strCache>
                <c:ptCount val="1"/>
                <c:pt idx="0">
                  <c:v>2024年12月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'(集計)サイト毎'!$B$8:$B$15</c:f>
              <c:strCache>
                <c:ptCount val="7"/>
                <c:pt idx="0">
                  <c:v>アメフリ</c:v>
                </c:pt>
                <c:pt idx="1">
                  <c:v>ニフティポイントクラブ</c:v>
                </c:pt>
                <c:pt idx="2">
                  <c:v>ハピタス</c:v>
                </c:pt>
                <c:pt idx="3">
                  <c:v>ポイントインカム</c:v>
                </c:pt>
                <c:pt idx="4">
                  <c:v>ポイントタウン</c:v>
                </c:pt>
                <c:pt idx="5">
                  <c:v>モッピー</c:v>
                </c:pt>
                <c:pt idx="6">
                  <c:v>(空白)</c:v>
                </c:pt>
              </c:strCache>
            </c:strRef>
          </c:cat>
          <c:val>
            <c:numRef>
              <c:f>'(集計)サイト毎'!$H$8:$H$15</c:f>
              <c:numCache>
                <c:formatCode>"¥"#,##0_);\("¥"#,##0\)</c:formatCode>
                <c:ptCount val="7"/>
                <c:pt idx="3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B4-43B3-8EA4-67CC8690EF4B}"/>
            </c:ext>
          </c:extLst>
        </c:ser>
        <c:ser>
          <c:idx val="6"/>
          <c:order val="6"/>
          <c:tx>
            <c:strRef>
              <c:f>'(集計)サイト毎'!$I$6:$I$7</c:f>
              <c:strCache>
                <c:ptCount val="1"/>
                <c:pt idx="0">
                  <c:v>2025年01月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'(集計)サイト毎'!$B$8:$B$15</c:f>
              <c:strCache>
                <c:ptCount val="7"/>
                <c:pt idx="0">
                  <c:v>アメフリ</c:v>
                </c:pt>
                <c:pt idx="1">
                  <c:v>ニフティポイントクラブ</c:v>
                </c:pt>
                <c:pt idx="2">
                  <c:v>ハピタス</c:v>
                </c:pt>
                <c:pt idx="3">
                  <c:v>ポイントインカム</c:v>
                </c:pt>
                <c:pt idx="4">
                  <c:v>ポイントタウン</c:v>
                </c:pt>
                <c:pt idx="5">
                  <c:v>モッピー</c:v>
                </c:pt>
                <c:pt idx="6">
                  <c:v>(空白)</c:v>
                </c:pt>
              </c:strCache>
            </c:strRef>
          </c:cat>
          <c:val>
            <c:numRef>
              <c:f>'(集計)サイト毎'!$I$8:$I$15</c:f>
              <c:numCache>
                <c:formatCode>"¥"#,##0_);\("¥"#,##0\)</c:formatCode>
                <c:ptCount val="7"/>
                <c:pt idx="4">
                  <c:v>1000</c:v>
                </c:pt>
                <c:pt idx="5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3B4-43B3-8EA4-67CC8690EF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46639168"/>
        <c:axId val="1346635808"/>
      </c:barChart>
      <c:catAx>
        <c:axId val="1346639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6635808"/>
        <c:crosses val="autoZero"/>
        <c:auto val="1"/>
        <c:lblAlgn val="ctr"/>
        <c:lblOffset val="100"/>
        <c:noMultiLvlLbl val="0"/>
      </c:catAx>
      <c:valAx>
        <c:axId val="134663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46639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[ポイント管理表v3.0.xlsx](集計)カテゴリ毎!ピボットテーブル30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'(集計)カテゴリ毎'!$C$6:$C$7</c:f>
              <c:strCache>
                <c:ptCount val="1"/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'(集計)カテゴリ毎'!$B$8:$B$14</c:f>
              <c:strCache>
                <c:ptCount val="6"/>
                <c:pt idx="0">
                  <c:v>クレカ</c:v>
                </c:pt>
                <c:pt idx="1">
                  <c:v>ショッピング</c:v>
                </c:pt>
                <c:pt idx="2">
                  <c:v>証券</c:v>
                </c:pt>
                <c:pt idx="3">
                  <c:v>友達紹介</c:v>
                </c:pt>
                <c:pt idx="4">
                  <c:v>旅行</c:v>
                </c:pt>
                <c:pt idx="5">
                  <c:v>(空白)</c:v>
                </c:pt>
              </c:strCache>
            </c:strRef>
          </c:cat>
          <c:val>
            <c:numRef>
              <c:f>'(集計)カテゴリ毎'!$C$8:$C$14</c:f>
              <c:numCache>
                <c:formatCode>"¥"#,##0_);\("¥"#,##0\)</c:formatCode>
                <c:ptCount val="6"/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FC-4B03-9533-EE46A3AE771B}"/>
            </c:ext>
          </c:extLst>
        </c:ser>
        <c:ser>
          <c:idx val="1"/>
          <c:order val="1"/>
          <c:tx>
            <c:strRef>
              <c:f>'(集計)カテゴリ毎'!$D$6:$D$7</c:f>
              <c:strCache>
                <c:ptCount val="1"/>
                <c:pt idx="0">
                  <c:v>2024年08月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'(集計)カテゴリ毎'!$B$8:$B$14</c:f>
              <c:strCache>
                <c:ptCount val="6"/>
                <c:pt idx="0">
                  <c:v>クレカ</c:v>
                </c:pt>
                <c:pt idx="1">
                  <c:v>ショッピング</c:v>
                </c:pt>
                <c:pt idx="2">
                  <c:v>証券</c:v>
                </c:pt>
                <c:pt idx="3">
                  <c:v>友達紹介</c:v>
                </c:pt>
                <c:pt idx="4">
                  <c:v>旅行</c:v>
                </c:pt>
                <c:pt idx="5">
                  <c:v>(空白)</c:v>
                </c:pt>
              </c:strCache>
            </c:strRef>
          </c:cat>
          <c:val>
            <c:numRef>
              <c:f>'(集計)カテゴリ毎'!$D$8:$D$14</c:f>
              <c:numCache>
                <c:formatCode>"¥"#,##0_);\("¥"#,##0\)</c:formatCode>
                <c:ptCount val="6"/>
                <c:pt idx="4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FC-4B03-9533-EE46A3AE771B}"/>
            </c:ext>
          </c:extLst>
        </c:ser>
        <c:ser>
          <c:idx val="2"/>
          <c:order val="2"/>
          <c:tx>
            <c:strRef>
              <c:f>'(集計)カテゴリ毎'!$E$6:$E$7</c:f>
              <c:strCache>
                <c:ptCount val="1"/>
                <c:pt idx="0">
                  <c:v>2024年09月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'(集計)カテゴリ毎'!$B$8:$B$14</c:f>
              <c:strCache>
                <c:ptCount val="6"/>
                <c:pt idx="0">
                  <c:v>クレカ</c:v>
                </c:pt>
                <c:pt idx="1">
                  <c:v>ショッピング</c:v>
                </c:pt>
                <c:pt idx="2">
                  <c:v>証券</c:v>
                </c:pt>
                <c:pt idx="3">
                  <c:v>友達紹介</c:v>
                </c:pt>
                <c:pt idx="4">
                  <c:v>旅行</c:v>
                </c:pt>
                <c:pt idx="5">
                  <c:v>(空白)</c:v>
                </c:pt>
              </c:strCache>
            </c:strRef>
          </c:cat>
          <c:val>
            <c:numRef>
              <c:f>'(集計)カテゴリ毎'!$E$8:$E$14</c:f>
              <c:numCache>
                <c:formatCode>"¥"#,##0_);\("¥"#,##0\)</c:formatCode>
                <c:ptCount val="6"/>
                <c:pt idx="1">
                  <c:v>1500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FC-4B03-9533-EE46A3AE771B}"/>
            </c:ext>
          </c:extLst>
        </c:ser>
        <c:ser>
          <c:idx val="3"/>
          <c:order val="3"/>
          <c:tx>
            <c:strRef>
              <c:f>'(集計)カテゴリ毎'!$F$6:$F$7</c:f>
              <c:strCache>
                <c:ptCount val="1"/>
                <c:pt idx="0">
                  <c:v>2024年10月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'(集計)カテゴリ毎'!$B$8:$B$14</c:f>
              <c:strCache>
                <c:ptCount val="6"/>
                <c:pt idx="0">
                  <c:v>クレカ</c:v>
                </c:pt>
                <c:pt idx="1">
                  <c:v>ショッピング</c:v>
                </c:pt>
                <c:pt idx="2">
                  <c:v>証券</c:v>
                </c:pt>
                <c:pt idx="3">
                  <c:v>友達紹介</c:v>
                </c:pt>
                <c:pt idx="4">
                  <c:v>旅行</c:v>
                </c:pt>
                <c:pt idx="5">
                  <c:v>(空白)</c:v>
                </c:pt>
              </c:strCache>
            </c:strRef>
          </c:cat>
          <c:val>
            <c:numRef>
              <c:f>'(集計)カテゴリ毎'!$F$8:$F$14</c:f>
              <c:numCache>
                <c:formatCode>"¥"#,##0_);\("¥"#,##0\)</c:formatCode>
                <c:ptCount val="6"/>
                <c:pt idx="0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FC-4B03-9533-EE46A3AE771B}"/>
            </c:ext>
          </c:extLst>
        </c:ser>
        <c:ser>
          <c:idx val="4"/>
          <c:order val="4"/>
          <c:tx>
            <c:strRef>
              <c:f>'(集計)カテゴリ毎'!$G$6:$G$7</c:f>
              <c:strCache>
                <c:ptCount val="1"/>
                <c:pt idx="0">
                  <c:v>2024年11月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'(集計)カテゴリ毎'!$B$8:$B$14</c:f>
              <c:strCache>
                <c:ptCount val="6"/>
                <c:pt idx="0">
                  <c:v>クレカ</c:v>
                </c:pt>
                <c:pt idx="1">
                  <c:v>ショッピング</c:v>
                </c:pt>
                <c:pt idx="2">
                  <c:v>証券</c:v>
                </c:pt>
                <c:pt idx="3">
                  <c:v>友達紹介</c:v>
                </c:pt>
                <c:pt idx="4">
                  <c:v>旅行</c:v>
                </c:pt>
                <c:pt idx="5">
                  <c:v>(空白)</c:v>
                </c:pt>
              </c:strCache>
            </c:strRef>
          </c:cat>
          <c:val>
            <c:numRef>
              <c:f>'(集計)カテゴリ毎'!$G$8:$G$14</c:f>
              <c:numCache>
                <c:formatCode>"¥"#,##0_);\("¥"#,##0\)</c:formatCode>
                <c:ptCount val="6"/>
                <c:pt idx="2">
                  <c:v>20000</c:v>
                </c:pt>
                <c:pt idx="4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1FC-4B03-9533-EE46A3AE771B}"/>
            </c:ext>
          </c:extLst>
        </c:ser>
        <c:ser>
          <c:idx val="5"/>
          <c:order val="5"/>
          <c:tx>
            <c:strRef>
              <c:f>'(集計)カテゴリ毎'!$H$6:$H$7</c:f>
              <c:strCache>
                <c:ptCount val="1"/>
                <c:pt idx="0">
                  <c:v>2024年12月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'(集計)カテゴリ毎'!$B$8:$B$14</c:f>
              <c:strCache>
                <c:ptCount val="6"/>
                <c:pt idx="0">
                  <c:v>クレカ</c:v>
                </c:pt>
                <c:pt idx="1">
                  <c:v>ショッピング</c:v>
                </c:pt>
                <c:pt idx="2">
                  <c:v>証券</c:v>
                </c:pt>
                <c:pt idx="3">
                  <c:v>友達紹介</c:v>
                </c:pt>
                <c:pt idx="4">
                  <c:v>旅行</c:v>
                </c:pt>
                <c:pt idx="5">
                  <c:v>(空白)</c:v>
                </c:pt>
              </c:strCache>
            </c:strRef>
          </c:cat>
          <c:val>
            <c:numRef>
              <c:f>'(集計)カテゴリ毎'!$H$8:$H$14</c:f>
              <c:numCache>
                <c:formatCode>"¥"#,##0_);\("¥"#,##0\)</c:formatCode>
                <c:ptCount val="6"/>
                <c:pt idx="0">
                  <c:v>25000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1FC-4B03-9533-EE46A3AE771B}"/>
            </c:ext>
          </c:extLst>
        </c:ser>
        <c:ser>
          <c:idx val="6"/>
          <c:order val="6"/>
          <c:tx>
            <c:strRef>
              <c:f>'(集計)カテゴリ毎'!$I$6:$I$7</c:f>
              <c:strCache>
                <c:ptCount val="1"/>
                <c:pt idx="0">
                  <c:v>2025年01月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'(集計)カテゴリ毎'!$B$8:$B$14</c:f>
              <c:strCache>
                <c:ptCount val="6"/>
                <c:pt idx="0">
                  <c:v>クレカ</c:v>
                </c:pt>
                <c:pt idx="1">
                  <c:v>ショッピング</c:v>
                </c:pt>
                <c:pt idx="2">
                  <c:v>証券</c:v>
                </c:pt>
                <c:pt idx="3">
                  <c:v>友達紹介</c:v>
                </c:pt>
                <c:pt idx="4">
                  <c:v>旅行</c:v>
                </c:pt>
                <c:pt idx="5">
                  <c:v>(空白)</c:v>
                </c:pt>
              </c:strCache>
            </c:strRef>
          </c:cat>
          <c:val>
            <c:numRef>
              <c:f>'(集計)カテゴリ毎'!$I$8:$I$14</c:f>
              <c:numCache>
                <c:formatCode>"¥"#,##0_);\("¥"#,##0\)</c:formatCode>
                <c:ptCount val="6"/>
                <c:pt idx="2">
                  <c:v>22000</c:v>
                </c:pt>
                <c:pt idx="3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FC-4B03-9533-EE46A3AE77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485379200"/>
        <c:axId val="1485374880"/>
      </c:barChart>
      <c:catAx>
        <c:axId val="1485379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5374880"/>
        <c:crosses val="autoZero"/>
        <c:auto val="1"/>
        <c:lblAlgn val="ctr"/>
        <c:lblOffset val="100"/>
        <c:noMultiLvlLbl val="0"/>
      </c:catAx>
      <c:valAx>
        <c:axId val="1485374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85379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[ポイント管理表v3.0.xlsx](集計)サイト、カテゴリ!ピボットテーブル31</c:name>
    <c:fmtId val="0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'(集計)サイト、カテゴリ'!$C$6:$C$7</c:f>
              <c:strCache>
                <c:ptCount val="1"/>
                <c:pt idx="0">
                  <c:v>クレカ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'(集計)サイト、カテゴリ'!$B$8:$B$16</c:f>
              <c:strCache>
                <c:ptCount val="8"/>
                <c:pt idx="0">
                  <c:v>Warau</c:v>
                </c:pt>
                <c:pt idx="1">
                  <c:v>アメフリ</c:v>
                </c:pt>
                <c:pt idx="2">
                  <c:v>ニフティポイントクラブ</c:v>
                </c:pt>
                <c:pt idx="3">
                  <c:v>ハピタス</c:v>
                </c:pt>
                <c:pt idx="4">
                  <c:v>ポイントインカム</c:v>
                </c:pt>
                <c:pt idx="5">
                  <c:v>ポイントタウン</c:v>
                </c:pt>
                <c:pt idx="6">
                  <c:v>モッピー</c:v>
                </c:pt>
                <c:pt idx="7">
                  <c:v>(空白)</c:v>
                </c:pt>
              </c:strCache>
            </c:strRef>
          </c:cat>
          <c:val>
            <c:numRef>
              <c:f>'(集計)サイト、カテゴリ'!$C$8:$C$16</c:f>
              <c:numCache>
                <c:formatCode>"¥"#,##0_);\("¥"#,##0\)</c:formatCode>
                <c:ptCount val="8"/>
                <c:pt idx="4">
                  <c:v>25000</c:v>
                </c:pt>
                <c:pt idx="6">
                  <c:v>13000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0D-499C-B528-90DAA3EAC810}"/>
            </c:ext>
          </c:extLst>
        </c:ser>
        <c:ser>
          <c:idx val="1"/>
          <c:order val="1"/>
          <c:tx>
            <c:strRef>
              <c:f>'(集計)サイト、カテゴリ'!$D$6:$D$7</c:f>
              <c:strCache>
                <c:ptCount val="1"/>
                <c:pt idx="0">
                  <c:v>ショッピング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'(集計)サイト、カテゴリ'!$B$8:$B$16</c:f>
              <c:strCache>
                <c:ptCount val="8"/>
                <c:pt idx="0">
                  <c:v>Warau</c:v>
                </c:pt>
                <c:pt idx="1">
                  <c:v>アメフリ</c:v>
                </c:pt>
                <c:pt idx="2">
                  <c:v>ニフティポイントクラブ</c:v>
                </c:pt>
                <c:pt idx="3">
                  <c:v>ハピタス</c:v>
                </c:pt>
                <c:pt idx="4">
                  <c:v>ポイントインカム</c:v>
                </c:pt>
                <c:pt idx="5">
                  <c:v>ポイントタウン</c:v>
                </c:pt>
                <c:pt idx="6">
                  <c:v>モッピー</c:v>
                </c:pt>
                <c:pt idx="7">
                  <c:v>(空白)</c:v>
                </c:pt>
              </c:strCache>
            </c:strRef>
          </c:cat>
          <c:val>
            <c:numRef>
              <c:f>'(集計)サイト、カテゴリ'!$D$8:$D$16</c:f>
              <c:numCache>
                <c:formatCode>"¥"#,##0_);\("¥"#,##0\)</c:formatCode>
                <c:ptCount val="8"/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0D-499C-B528-90DAA3EAC810}"/>
            </c:ext>
          </c:extLst>
        </c:ser>
        <c:ser>
          <c:idx val="2"/>
          <c:order val="2"/>
          <c:tx>
            <c:strRef>
              <c:f>'(集計)サイト、カテゴリ'!$E$6:$E$7</c:f>
              <c:strCache>
                <c:ptCount val="1"/>
                <c:pt idx="0">
                  <c:v>証券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'(集計)サイト、カテゴリ'!$B$8:$B$16</c:f>
              <c:strCache>
                <c:ptCount val="8"/>
                <c:pt idx="0">
                  <c:v>Warau</c:v>
                </c:pt>
                <c:pt idx="1">
                  <c:v>アメフリ</c:v>
                </c:pt>
                <c:pt idx="2">
                  <c:v>ニフティポイントクラブ</c:v>
                </c:pt>
                <c:pt idx="3">
                  <c:v>ハピタス</c:v>
                </c:pt>
                <c:pt idx="4">
                  <c:v>ポイントインカム</c:v>
                </c:pt>
                <c:pt idx="5">
                  <c:v>ポイントタウン</c:v>
                </c:pt>
                <c:pt idx="6">
                  <c:v>モッピー</c:v>
                </c:pt>
                <c:pt idx="7">
                  <c:v>(空白)</c:v>
                </c:pt>
              </c:strCache>
            </c:strRef>
          </c:cat>
          <c:val>
            <c:numRef>
              <c:f>'(集計)サイト、カテゴリ'!$E$8:$E$16</c:f>
              <c:numCache>
                <c:formatCode>"¥"#,##0_);\("¥"#,##0\)</c:formatCode>
                <c:ptCount val="8"/>
                <c:pt idx="0">
                  <c:v>1111.0999999999999</c:v>
                </c:pt>
                <c:pt idx="3">
                  <c:v>20000</c:v>
                </c:pt>
                <c:pt idx="6">
                  <c:v>22000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0D-499C-B528-90DAA3EAC810}"/>
            </c:ext>
          </c:extLst>
        </c:ser>
        <c:ser>
          <c:idx val="3"/>
          <c:order val="3"/>
          <c:tx>
            <c:strRef>
              <c:f>'(集計)サイト、カテゴリ'!$F$6:$F$7</c:f>
              <c:strCache>
                <c:ptCount val="1"/>
                <c:pt idx="0">
                  <c:v>友達紹介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'(集計)サイト、カテゴリ'!$B$8:$B$16</c:f>
              <c:strCache>
                <c:ptCount val="8"/>
                <c:pt idx="0">
                  <c:v>Warau</c:v>
                </c:pt>
                <c:pt idx="1">
                  <c:v>アメフリ</c:v>
                </c:pt>
                <c:pt idx="2">
                  <c:v>ニフティポイントクラブ</c:v>
                </c:pt>
                <c:pt idx="3">
                  <c:v>ハピタス</c:v>
                </c:pt>
                <c:pt idx="4">
                  <c:v>ポイントインカム</c:v>
                </c:pt>
                <c:pt idx="5">
                  <c:v>ポイントタウン</c:v>
                </c:pt>
                <c:pt idx="6">
                  <c:v>モッピー</c:v>
                </c:pt>
                <c:pt idx="7">
                  <c:v>(空白)</c:v>
                </c:pt>
              </c:strCache>
            </c:strRef>
          </c:cat>
          <c:val>
            <c:numRef>
              <c:f>'(集計)サイト、カテゴリ'!$F$8:$F$16</c:f>
              <c:numCache>
                <c:formatCode>"¥"#,##0_);\("¥"#,##0\)</c:formatCode>
                <c:ptCount val="8"/>
                <c:pt idx="5">
                  <c:v>1000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D0D-499C-B528-90DAA3EAC810}"/>
            </c:ext>
          </c:extLst>
        </c:ser>
        <c:ser>
          <c:idx val="4"/>
          <c:order val="4"/>
          <c:tx>
            <c:strRef>
              <c:f>'(集計)サイト、カテゴリ'!$G$6:$G$7</c:f>
              <c:strCache>
                <c:ptCount val="1"/>
                <c:pt idx="0">
                  <c:v>旅行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'(集計)サイト、カテゴリ'!$B$8:$B$16</c:f>
              <c:strCache>
                <c:ptCount val="8"/>
                <c:pt idx="0">
                  <c:v>Warau</c:v>
                </c:pt>
                <c:pt idx="1">
                  <c:v>アメフリ</c:v>
                </c:pt>
                <c:pt idx="2">
                  <c:v>ニフティポイントクラブ</c:v>
                </c:pt>
                <c:pt idx="3">
                  <c:v>ハピタス</c:v>
                </c:pt>
                <c:pt idx="4">
                  <c:v>ポイントインカム</c:v>
                </c:pt>
                <c:pt idx="5">
                  <c:v>ポイントタウン</c:v>
                </c:pt>
                <c:pt idx="6">
                  <c:v>モッピー</c:v>
                </c:pt>
                <c:pt idx="7">
                  <c:v>(空白)</c:v>
                </c:pt>
              </c:strCache>
            </c:strRef>
          </c:cat>
          <c:val>
            <c:numRef>
              <c:f>'(集計)サイト、カテゴリ'!$G$8:$G$16</c:f>
              <c:numCache>
                <c:formatCode>"¥"#,##0_);\("¥"#,##0\)</c:formatCode>
                <c:ptCount val="8"/>
                <c:pt idx="3">
                  <c:v>1000</c:v>
                </c:pt>
                <c:pt idx="4">
                  <c:v>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D0D-499C-B528-90DAA3EAC810}"/>
            </c:ext>
          </c:extLst>
        </c:ser>
        <c:ser>
          <c:idx val="5"/>
          <c:order val="5"/>
          <c:tx>
            <c:strRef>
              <c:f>'(集計)サイト、カテゴリ'!$H$6:$H$7</c:f>
              <c:strCache>
                <c:ptCount val="1"/>
                <c:pt idx="0">
                  <c:v>(空白)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'(集計)サイト、カテゴリ'!$B$8:$B$16</c:f>
              <c:strCache>
                <c:ptCount val="8"/>
                <c:pt idx="0">
                  <c:v>Warau</c:v>
                </c:pt>
                <c:pt idx="1">
                  <c:v>アメフリ</c:v>
                </c:pt>
                <c:pt idx="2">
                  <c:v>ニフティポイントクラブ</c:v>
                </c:pt>
                <c:pt idx="3">
                  <c:v>ハピタス</c:v>
                </c:pt>
                <c:pt idx="4">
                  <c:v>ポイントインカム</c:v>
                </c:pt>
                <c:pt idx="5">
                  <c:v>ポイントタウン</c:v>
                </c:pt>
                <c:pt idx="6">
                  <c:v>モッピー</c:v>
                </c:pt>
                <c:pt idx="7">
                  <c:v>(空白)</c:v>
                </c:pt>
              </c:strCache>
            </c:strRef>
          </c:cat>
          <c:val>
            <c:numRef>
              <c:f>'(集計)サイト、カテゴリ'!$H$8:$H$16</c:f>
              <c:numCache>
                <c:formatCode>"¥"#,##0_);\("¥"#,##0\)</c:formatCode>
                <c:ptCount val="8"/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D0D-499C-B528-90DAA3EAC8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387984400"/>
        <c:axId val="1387981040"/>
      </c:barChart>
      <c:catAx>
        <c:axId val="138798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7981040"/>
        <c:crosses val="autoZero"/>
        <c:auto val="1"/>
        <c:lblAlgn val="ctr"/>
        <c:lblOffset val="100"/>
        <c:noMultiLvlLbl val="0"/>
      </c:catAx>
      <c:valAx>
        <c:axId val="138798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¥&quot;#,##0_);\(&quot;¥&quot;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38798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37353</xdr:colOff>
      <xdr:row>16</xdr:row>
      <xdr:rowOff>21665</xdr:rowOff>
    </xdr:from>
    <xdr:to>
      <xdr:col>5</xdr:col>
      <xdr:colOff>597647</xdr:colOff>
      <xdr:row>32</xdr:row>
      <xdr:rowOff>135218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A88598-4D07-5303-8394-78DB4D0D60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33616</xdr:colOff>
      <xdr:row>14</xdr:row>
      <xdr:rowOff>163606</xdr:rowOff>
    </xdr:from>
    <xdr:to>
      <xdr:col>5</xdr:col>
      <xdr:colOff>616322</xdr:colOff>
      <xdr:row>31</xdr:row>
      <xdr:rowOff>112806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373AF43-4082-6556-F4B5-1F9CD1FDEE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29883</xdr:colOff>
      <xdr:row>16</xdr:row>
      <xdr:rowOff>14193</xdr:rowOff>
    </xdr:from>
    <xdr:to>
      <xdr:col>6</xdr:col>
      <xdr:colOff>552824</xdr:colOff>
      <xdr:row>32</xdr:row>
      <xdr:rowOff>127746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26ACF0F-68FD-A215-23C4-C35E246EB3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佐藤純平" refreshedDate="45676.589878356484" createdVersion="8" refreshedVersion="8" minRefreshableVersion="3" recordCount="301" xr:uid="{998BF72A-B842-4D87-9FDA-3E3C66144078}">
  <cacheSource type="worksheet">
    <worksheetSource ref="D7:M308" sheet="案件管理"/>
  </cacheSource>
  <cacheFields count="10">
    <cacheField name="申込日" numFmtId="14">
      <sharedItems containsNonDate="0" containsDate="1" containsString="0" containsBlank="1" minDate="2024-08-01T00:00:00" maxDate="2025-01-19T00:00:00"/>
    </cacheField>
    <cacheField name="申込者" numFmtId="14">
      <sharedItems containsBlank="1"/>
    </cacheField>
    <cacheField name="ポイントサイト" numFmtId="49">
      <sharedItems containsBlank="1" count="9">
        <s v="ハピタス"/>
        <s v="アメフリ"/>
        <s v="ニフティポイントクラブ"/>
        <s v="モッピー"/>
        <s v="ポイントインカム"/>
        <s v="ポイントタウン"/>
        <s v="Warau"/>
        <m/>
        <s v="ライフメディア" u="1"/>
      </sharedItems>
    </cacheField>
    <cacheField name="カテゴリ" numFmtId="49">
      <sharedItems containsBlank="1" count="6">
        <s v="旅行"/>
        <s v="ショッピング"/>
        <s v="クレカ"/>
        <s v="証券"/>
        <s v="友達紹介"/>
        <m/>
      </sharedItems>
    </cacheField>
    <cacheField name="案件" numFmtId="0">
      <sharedItems containsBlank="1"/>
    </cacheField>
    <cacheField name="獲得ポイント" numFmtId="38">
      <sharedItems containsString="0" containsBlank="1" containsNumber="1" containsInteger="1" minValue="500" maxValue="250000"/>
    </cacheField>
    <cacheField name="判定" numFmtId="49">
      <sharedItems containsBlank="1"/>
    </cacheField>
    <cacheField name="備考" numFmtId="0">
      <sharedItems containsBlank="1"/>
    </cacheField>
    <cacheField name="円換算" numFmtId="176">
      <sharedItems containsMixedTypes="1" containsNumber="1" minValue="500" maxValue="25000"/>
    </cacheField>
    <cacheField name="ANAマイル" numFmtId="177">
      <sharedItems containsMixedTypes="1" containsNumber="1" minValue="350" maxValue="17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佐藤純平" refreshedDate="45676.590437500003" createdVersion="8" refreshedVersion="8" minRefreshableVersion="3" recordCount="301" xr:uid="{D945D6CC-A1B6-493F-811E-15C7A8E224C9}">
  <cacheSource type="worksheet">
    <worksheetSource ref="C7:M308" sheet="案件管理"/>
  </cacheSource>
  <cacheFields count="11">
    <cacheField name="申込月" numFmtId="0">
      <sharedItems count="7">
        <s v="2024年08月"/>
        <s v="2024年09月"/>
        <s v="2024年10月"/>
        <s v="2024年11月"/>
        <s v="2024年12月"/>
        <s v="2025年01月"/>
        <s v=""/>
      </sharedItems>
    </cacheField>
    <cacheField name="申込日" numFmtId="14">
      <sharedItems containsNonDate="0" containsDate="1" containsString="0" containsBlank="1" minDate="2024-08-01T00:00:00" maxDate="2025-01-19T00:00:00"/>
    </cacheField>
    <cacheField name="申込者" numFmtId="14">
      <sharedItems containsBlank="1"/>
    </cacheField>
    <cacheField name="ポイントサイト" numFmtId="49">
      <sharedItems containsBlank="1" count="9">
        <s v="ハピタス"/>
        <s v="アメフリ"/>
        <s v="ニフティポイントクラブ"/>
        <s v="モッピー"/>
        <s v="ポイントインカム"/>
        <s v="ポイントタウン"/>
        <m/>
        <s v="Warau" u="1"/>
        <s v="ライフメディア" u="1"/>
      </sharedItems>
    </cacheField>
    <cacheField name="カテゴリ" numFmtId="49">
      <sharedItems containsBlank="1" count="6">
        <s v="旅行"/>
        <s v="ショッピング"/>
        <s v="クレカ"/>
        <s v="証券"/>
        <s v="友達紹介"/>
        <m/>
      </sharedItems>
    </cacheField>
    <cacheField name="案件" numFmtId="0">
      <sharedItems containsBlank="1"/>
    </cacheField>
    <cacheField name="獲得ポイント" numFmtId="38">
      <sharedItems containsString="0" containsBlank="1" containsNumber="1" containsInteger="1" minValue="500" maxValue="250000"/>
    </cacheField>
    <cacheField name="判定" numFmtId="49">
      <sharedItems containsBlank="1"/>
    </cacheField>
    <cacheField name="備考" numFmtId="0">
      <sharedItems containsBlank="1"/>
    </cacheField>
    <cacheField name="円換算" numFmtId="176">
      <sharedItems containsMixedTypes="1" containsNumber="1" containsInteger="1" minValue="500" maxValue="25000"/>
    </cacheField>
    <cacheField name="ANAマイル" numFmtId="177">
      <sharedItems containsMixedTypes="1" containsNumber="1" minValue="350" maxValue="17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1">
  <r>
    <d v="2024-08-01T00:00:00"/>
    <s v="マスオ"/>
    <x v="0"/>
    <x v="0"/>
    <s v="IHGホテルズ＆リゾーツ"/>
    <n v="1000"/>
    <s v="○"/>
    <m/>
    <n v="1000"/>
    <n v="700"/>
  </r>
  <r>
    <d v="2024-09-01T00:00:00"/>
    <s v="マスオ"/>
    <x v="1"/>
    <x v="1"/>
    <s v="楽天市場"/>
    <n v="5000"/>
    <s v="○"/>
    <m/>
    <n v="500"/>
    <n v="350"/>
  </r>
  <r>
    <d v="2024-09-01T00:00:00"/>
    <s v="マスオ"/>
    <x v="2"/>
    <x v="1"/>
    <s v="楽天市場"/>
    <n v="500"/>
    <s v="○"/>
    <m/>
    <n v="500"/>
    <n v="350"/>
  </r>
  <r>
    <d v="2024-09-01T00:00:00"/>
    <s v="マスオ"/>
    <x v="0"/>
    <x v="1"/>
    <s v="楽天市場"/>
    <n v="500"/>
    <s v="判定中"/>
    <m/>
    <n v="500"/>
    <n v="350"/>
  </r>
  <r>
    <d v="2024-10-01T00:00:00"/>
    <s v="サザエ"/>
    <x v="3"/>
    <x v="2"/>
    <s v="エポスカード"/>
    <n v="13000"/>
    <s v="○"/>
    <s v="新規カード発行完了"/>
    <n v="13000"/>
    <n v="9100"/>
  </r>
  <r>
    <d v="2024-11-01T00:00:00"/>
    <s v="マスオ"/>
    <x v="0"/>
    <x v="3"/>
    <s v="SBI証券"/>
    <n v="20000"/>
    <s v="○"/>
    <s v="新規口座開設+50,000円以上入金"/>
    <n v="20000"/>
    <n v="14000"/>
  </r>
  <r>
    <d v="2024-11-01T00:00:00"/>
    <s v="マスオ"/>
    <x v="4"/>
    <x v="0"/>
    <s v="楽天トラベル"/>
    <n v="7000"/>
    <s v="判定中"/>
    <m/>
    <n v="700"/>
    <n v="489.99999999999994"/>
  </r>
  <r>
    <d v="2024-12-01T00:00:00"/>
    <s v="マスオ"/>
    <x v="4"/>
    <x v="2"/>
    <s v="三井住友カード ビジネスオーナーズ ゴールド"/>
    <n v="250000"/>
    <s v="○"/>
    <s v="新規クレジットカード発券＋申込時使用者追加申込"/>
    <n v="25000"/>
    <n v="17500"/>
  </r>
  <r>
    <d v="2025-01-01T00:00:00"/>
    <s v="マスオ"/>
    <x v="5"/>
    <x v="4"/>
    <s v="紹介ポイント"/>
    <n v="1000"/>
    <s v="○"/>
    <m/>
    <n v="1000"/>
    <n v="700"/>
  </r>
  <r>
    <d v="2025-01-18T00:00:00"/>
    <s v="マスオ"/>
    <x v="3"/>
    <x v="3"/>
    <s v="楽天証券"/>
    <n v="22000"/>
    <s v="判定中"/>
    <s v="総合取引口座開設完了後、 30日以内に楽天証券口座へ5万円以上の入金完了"/>
    <n v="22000"/>
    <n v="15399.999999999998"/>
  </r>
  <r>
    <d v="2025-01-18T00:00:00"/>
    <s v="マスオ"/>
    <x v="6"/>
    <x v="3"/>
    <s v="楽天証券"/>
    <n v="11111"/>
    <s v="○"/>
    <s v="総合取引口座開設完了後、 30日以内に楽天証券口座へ5万円以上の入金完了"/>
    <n v="1111.0999999999999"/>
    <n v="777.76999999999987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  <r>
    <m/>
    <m/>
    <x v="7"/>
    <x v="5"/>
    <m/>
    <m/>
    <m/>
    <m/>
    <s v=""/>
    <s v="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01">
  <r>
    <x v="0"/>
    <d v="2024-08-01T00:00:00"/>
    <s v="マスオ"/>
    <x v="0"/>
    <x v="0"/>
    <s v="IHGホテルズ＆リゾーツ"/>
    <n v="1000"/>
    <s v="○"/>
    <m/>
    <n v="1000"/>
    <n v="700"/>
  </r>
  <r>
    <x v="1"/>
    <d v="2024-09-01T00:00:00"/>
    <s v="マスオ"/>
    <x v="1"/>
    <x v="1"/>
    <s v="楽天市場"/>
    <n v="5000"/>
    <s v="○"/>
    <m/>
    <n v="500"/>
    <n v="350"/>
  </r>
  <r>
    <x v="1"/>
    <d v="2024-09-01T00:00:00"/>
    <s v="マスオ"/>
    <x v="2"/>
    <x v="1"/>
    <s v="楽天市場"/>
    <n v="500"/>
    <s v="○"/>
    <m/>
    <n v="500"/>
    <n v="350"/>
  </r>
  <r>
    <x v="1"/>
    <d v="2024-09-01T00:00:00"/>
    <s v="マスオ"/>
    <x v="0"/>
    <x v="1"/>
    <s v="楽天市場"/>
    <n v="500"/>
    <s v="判定中"/>
    <m/>
    <n v="500"/>
    <n v="350"/>
  </r>
  <r>
    <x v="2"/>
    <d v="2024-10-01T00:00:00"/>
    <s v="サザエ"/>
    <x v="3"/>
    <x v="2"/>
    <s v="エポスカード"/>
    <n v="13000"/>
    <s v="○"/>
    <s v="新規カード発行完了"/>
    <n v="13000"/>
    <n v="9100"/>
  </r>
  <r>
    <x v="3"/>
    <d v="2024-11-01T00:00:00"/>
    <s v="マスオ"/>
    <x v="0"/>
    <x v="3"/>
    <s v="SBI証券"/>
    <n v="20000"/>
    <s v="○"/>
    <s v="新規口座開設+50,000円以上入金"/>
    <n v="20000"/>
    <n v="14000"/>
  </r>
  <r>
    <x v="3"/>
    <d v="2024-11-01T00:00:00"/>
    <s v="マスオ"/>
    <x v="4"/>
    <x v="0"/>
    <s v="楽天トラベル"/>
    <n v="7000"/>
    <s v="判定中"/>
    <m/>
    <n v="700"/>
    <n v="489.99999999999994"/>
  </r>
  <r>
    <x v="4"/>
    <d v="2024-12-01T00:00:00"/>
    <s v="マスオ"/>
    <x v="4"/>
    <x v="2"/>
    <s v="三井住友カード ビジネスオーナーズ ゴールド"/>
    <n v="250000"/>
    <s v="○"/>
    <s v="新規クレジットカード発券＋申込時使用者追加申込"/>
    <n v="25000"/>
    <n v="17500"/>
  </r>
  <r>
    <x v="5"/>
    <d v="2025-01-01T00:00:00"/>
    <s v="マスオ"/>
    <x v="5"/>
    <x v="4"/>
    <s v="紹介ポイント"/>
    <n v="1000"/>
    <s v="○"/>
    <m/>
    <n v="1000"/>
    <n v="700"/>
  </r>
  <r>
    <x v="5"/>
    <d v="2025-01-18T00:00:00"/>
    <s v="マスオ"/>
    <x v="3"/>
    <x v="3"/>
    <s v="楽天証券"/>
    <n v="22000"/>
    <s v="判定中"/>
    <s v="総合取引口座開設完了後、 30日以内に楽天証券口座へ5万円以上の入金完了"/>
    <n v="22000"/>
    <n v="15399.999999999998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  <r>
    <x v="6"/>
    <m/>
    <m/>
    <x v="6"/>
    <x v="5"/>
    <m/>
    <m/>
    <m/>
    <m/>
    <s v=""/>
    <s v="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98A1970-C8A5-4B62-BA10-7E560EF09F4F}" name="ピボットテーブル1" cacheId="316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4">
  <location ref="B6:J15" firstHeaderRow="1" firstDataRow="2" firstDataCol="1"/>
  <pivotFields count="11">
    <pivotField axis="axisCol" showAll="0">
      <items count="8">
        <item x="6"/>
        <item x="0"/>
        <item x="1"/>
        <item x="2"/>
        <item x="3"/>
        <item x="4"/>
        <item x="5"/>
        <item t="default"/>
      </items>
    </pivotField>
    <pivotField showAll="0"/>
    <pivotField showAll="0"/>
    <pivotField axis="axisRow" showAll="0" sortType="ascending">
      <items count="10">
        <item m="1" x="7"/>
        <item x="1"/>
        <item x="2"/>
        <item x="0"/>
        <item x="4"/>
        <item x="5"/>
        <item x="3"/>
        <item m="1" x="8"/>
        <item x="6"/>
        <item t="default"/>
      </items>
    </pivotField>
    <pivotField showAll="0"/>
    <pivotField showAll="0"/>
    <pivotField showAll="0"/>
    <pivotField showAll="0"/>
    <pivotField showAll="0"/>
    <pivotField dataField="1" showAll="0"/>
    <pivotField showAll="0"/>
  </pivotFields>
  <rowFields count="1">
    <field x="3"/>
  </rowFields>
  <rowItems count="8"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合計 / 円換算" fld="9" baseField="3" baseItem="4" numFmtId="5"/>
  </dataFields>
  <chartFormats count="8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9720E3E-6E22-43BB-896B-13B80DE59FD9}" name="ピボットテーブル30" cacheId="316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2">
  <location ref="B6:J14" firstHeaderRow="1" firstDataRow="2" firstDataCol="1"/>
  <pivotFields count="11">
    <pivotField axis="axisCol" showAll="0">
      <items count="8">
        <item x="6"/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sortType="ascending"/>
    <pivotField axis="axisRow" showAll="0" sortType="ascending">
      <items count="7">
        <item x="2"/>
        <item x="1"/>
        <item x="3"/>
        <item x="4"/>
        <item x="0"/>
        <item x="5"/>
        <item t="default"/>
      </items>
    </pivotField>
    <pivotField showAll="0"/>
    <pivotField showAll="0"/>
    <pivotField showAll="0"/>
    <pivotField showAll="0"/>
    <pivotField dataField="1" showAll="0"/>
    <pivotField showAll="0"/>
  </pivotFields>
  <rowFields count="1">
    <field x="4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0"/>
  </colFields>
  <col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colItems>
  <dataFields count="1">
    <dataField name="合計 / 円換算" fld="9" baseField="4" baseItem="3" numFmtId="5"/>
  </dataFields>
  <chartFormats count="14">
    <chartFormat chart="0" format="0" series="1">
      <pivotArea type="data" outline="0" fieldPosition="0">
        <references count="1"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1"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E655EB4-FF90-48C0-B11A-FA2BDEE2FFFC}" name="ピボットテーブル31" cacheId="292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2">
  <location ref="B6:I16" firstHeaderRow="1" firstDataRow="2" firstDataCol="1"/>
  <pivotFields count="10">
    <pivotField showAll="0"/>
    <pivotField showAll="0"/>
    <pivotField axis="axisRow" showAll="0" sortType="ascending">
      <items count="10">
        <item x="6"/>
        <item x="1"/>
        <item x="2"/>
        <item x="0"/>
        <item x="4"/>
        <item x="5"/>
        <item x="3"/>
        <item m="1" x="8"/>
        <item x="7"/>
        <item t="default"/>
      </items>
    </pivotField>
    <pivotField axis="axisCol" showAll="0">
      <items count="7">
        <item x="2"/>
        <item x="1"/>
        <item x="3"/>
        <item x="4"/>
        <item x="0"/>
        <item x="5"/>
        <item t="default"/>
      </items>
    </pivotField>
    <pivotField showAll="0"/>
    <pivotField showAll="0"/>
    <pivotField showAll="0"/>
    <pivotField showAll="0"/>
    <pivotField dataField="1" showAll="0"/>
    <pivotField showAll="0"/>
  </pivotFields>
  <rowFields count="1">
    <field x="2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8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合計 / 円換算" fld="8" baseField="2" baseItem="3" numFmtId="5"/>
  </dataFields>
  <chartFormats count="12">
    <chartFormat chart="0" format="0" series="1">
      <pivotArea type="data" outline="0" fieldPosition="0">
        <references count="1">
          <reference field="3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3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3" count="1" selected="0">
            <x v="2"/>
          </reference>
        </references>
      </pivotArea>
    </chartFormat>
    <chartFormat chart="0" format="3" series="1">
      <pivotArea type="data" outline="0" fieldPosition="0">
        <references count="1">
          <reference field="3" count="1" selected="0">
            <x v="3"/>
          </reference>
        </references>
      </pivotArea>
    </chartFormat>
    <chartFormat chart="0" format="4" series="1">
      <pivotArea type="data" outline="0" fieldPosition="0">
        <references count="1">
          <reference field="3" count="1" selected="0">
            <x v="4"/>
          </reference>
        </references>
      </pivotArea>
    </chartFormat>
    <chartFormat chart="0" format="5" series="1">
      <pivotArea type="data" outline="0" fieldPosition="0">
        <references count="1">
          <reference field="3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3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4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5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oitoku2.jp/" TargetMode="External"/><Relationship Id="rId1" Type="http://schemas.openxmlformats.org/officeDocument/2006/relationships/hyperlink" Target="https://poitoku.j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pointtown.com/" TargetMode="External"/><Relationship Id="rId3" Type="http://schemas.openxmlformats.org/officeDocument/2006/relationships/hyperlink" Target="http://www.chobirich.com/" TargetMode="External"/><Relationship Id="rId7" Type="http://schemas.openxmlformats.org/officeDocument/2006/relationships/hyperlink" Target="https://ecnavi.jp/" TargetMode="External"/><Relationship Id="rId2" Type="http://schemas.openxmlformats.org/officeDocument/2006/relationships/hyperlink" Target="https://pc.moppy.jp/" TargetMode="External"/><Relationship Id="rId1" Type="http://schemas.openxmlformats.org/officeDocument/2006/relationships/hyperlink" Target="https://hapitas.jp/" TargetMode="External"/><Relationship Id="rId6" Type="http://schemas.openxmlformats.org/officeDocument/2006/relationships/hyperlink" Target="https://pointi.jp/" TargetMode="External"/><Relationship Id="rId11" Type="http://schemas.openxmlformats.org/officeDocument/2006/relationships/hyperlink" Target="https://www.fancrew.jp/" TargetMode="External"/><Relationship Id="rId5" Type="http://schemas.openxmlformats.org/officeDocument/2006/relationships/hyperlink" Target="https://www.amefri.net/" TargetMode="External"/><Relationship Id="rId10" Type="http://schemas.openxmlformats.org/officeDocument/2006/relationships/hyperlink" Target="https://web.powl.jp/" TargetMode="External"/><Relationship Id="rId4" Type="http://schemas.openxmlformats.org/officeDocument/2006/relationships/hyperlink" Target="https://lifemedia.jp/" TargetMode="External"/><Relationship Id="rId9" Type="http://schemas.openxmlformats.org/officeDocument/2006/relationships/hyperlink" Target="https://www.warau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0070C0"/>
  </sheetPr>
  <dimension ref="B2:AB309"/>
  <sheetViews>
    <sheetView showGridLines="0" tabSelected="1" zoomScale="85" zoomScaleNormal="85" workbookViewId="0">
      <pane ySplit="7" topLeftCell="A8" activePane="bottomLeft" state="frozen"/>
      <selection pane="bottomLeft"/>
    </sheetView>
  </sheetViews>
  <sheetFormatPr defaultColWidth="9" defaultRowHeight="13" x14ac:dyDescent="0.2"/>
  <cols>
    <col min="1" max="1" width="2.26953125" customWidth="1"/>
    <col min="2" max="2" width="4.453125" style="13" customWidth="1"/>
    <col min="3" max="3" width="12" style="14" hidden="1" customWidth="1"/>
    <col min="4" max="4" width="14.54296875" style="14" customWidth="1"/>
    <col min="5" max="5" width="9.90625" style="15" customWidth="1"/>
    <col min="6" max="6" width="21.36328125" style="14" bestFit="1" customWidth="1"/>
    <col min="7" max="7" width="14" style="15" customWidth="1"/>
    <col min="8" max="8" width="32.453125" style="14" customWidth="1"/>
    <col min="9" max="9" width="12.26953125" style="16" customWidth="1"/>
    <col min="10" max="10" width="10.26953125" style="15" customWidth="1"/>
    <col min="11" max="11" width="33" style="14" customWidth="1"/>
    <col min="12" max="12" width="14.1796875" customWidth="1"/>
    <col min="13" max="13" width="13.54296875" customWidth="1"/>
    <col min="14" max="27" width="8.7265625" style="17" customWidth="1"/>
    <col min="28" max="28" width="9" customWidth="1"/>
  </cols>
  <sheetData>
    <row r="2" spans="2:28" ht="19" x14ac:dyDescent="0.2">
      <c r="B2" s="87" t="s">
        <v>95</v>
      </c>
    </row>
    <row r="4" spans="2:28" x14ac:dyDescent="0.2">
      <c r="D4" s="88" t="s">
        <v>44</v>
      </c>
      <c r="E4" s="88"/>
      <c r="F4" s="89" t="s">
        <v>45</v>
      </c>
      <c r="G4" s="89"/>
    </row>
    <row r="5" spans="2:28" x14ac:dyDescent="0.2">
      <c r="D5" s="88" t="s">
        <v>59</v>
      </c>
      <c r="E5" s="88"/>
      <c r="F5" s="89" t="s">
        <v>60</v>
      </c>
      <c r="G5" s="89"/>
    </row>
    <row r="6" spans="2:28" x14ac:dyDescent="0.2">
      <c r="N6" s="91" t="s">
        <v>47</v>
      </c>
      <c r="O6" s="91"/>
      <c r="P6" s="91" t="s">
        <v>48</v>
      </c>
      <c r="Q6" s="91"/>
      <c r="R6" s="90" t="str">
        <f>IF(【設定】!G7&lt;&gt;"",【設定】!G7,"")</f>
        <v>マスオ</v>
      </c>
      <c r="S6" s="90"/>
      <c r="T6" s="90" t="str">
        <f>IF(【設定】!G8&lt;&gt;"",【設定】!G8,"")</f>
        <v>サザエ</v>
      </c>
      <c r="U6" s="90"/>
      <c r="V6" s="90" t="str">
        <f>IF(【設定】!G9&lt;&gt;"",【設定】!G9,"")</f>
        <v/>
      </c>
      <c r="W6" s="90"/>
      <c r="X6" s="90" t="str">
        <f>IF(【設定】!G10&lt;&gt;"",【設定】!G10,"")</f>
        <v/>
      </c>
      <c r="Y6" s="90"/>
      <c r="Z6" s="90" t="str">
        <f>IF(【設定】!G10&lt;&gt;"",【設定】!G10,"")</f>
        <v/>
      </c>
      <c r="AA6" s="90"/>
    </row>
    <row r="7" spans="2:28" ht="22.5" customHeight="1" x14ac:dyDescent="0.2">
      <c r="B7" s="86" t="s">
        <v>14</v>
      </c>
      <c r="C7" s="2" t="s">
        <v>15</v>
      </c>
      <c r="D7" s="2" t="s">
        <v>16</v>
      </c>
      <c r="E7" s="2" t="s">
        <v>4</v>
      </c>
      <c r="F7" s="2" t="s">
        <v>2</v>
      </c>
      <c r="G7" s="2" t="s">
        <v>3</v>
      </c>
      <c r="H7" s="2" t="s">
        <v>17</v>
      </c>
      <c r="I7" s="18" t="s">
        <v>18</v>
      </c>
      <c r="J7" s="2" t="s">
        <v>19</v>
      </c>
      <c r="K7" s="2" t="s">
        <v>46</v>
      </c>
      <c r="L7" s="32" t="s">
        <v>20</v>
      </c>
      <c r="M7" s="63" t="s">
        <v>21</v>
      </c>
      <c r="N7" s="65" t="s">
        <v>22</v>
      </c>
      <c r="O7" s="65" t="s">
        <v>23</v>
      </c>
      <c r="P7" s="65" t="s">
        <v>22</v>
      </c>
      <c r="Q7" s="65" t="s">
        <v>23</v>
      </c>
      <c r="R7" s="65" t="s">
        <v>22</v>
      </c>
      <c r="S7" s="65" t="s">
        <v>23</v>
      </c>
      <c r="T7" s="65" t="s">
        <v>22</v>
      </c>
      <c r="U7" s="65" t="s">
        <v>23</v>
      </c>
      <c r="V7" s="65" t="s">
        <v>22</v>
      </c>
      <c r="W7" s="65" t="s">
        <v>23</v>
      </c>
      <c r="X7" s="65" t="s">
        <v>22</v>
      </c>
      <c r="Y7" s="65" t="s">
        <v>23</v>
      </c>
      <c r="Z7" s="65" t="s">
        <v>22</v>
      </c>
      <c r="AA7" s="65" t="s">
        <v>23</v>
      </c>
    </row>
    <row r="8" spans="2:28" x14ac:dyDescent="0.2">
      <c r="B8" s="19">
        <v>1</v>
      </c>
      <c r="C8" s="20" t="str">
        <f>IF(D8="","",TEXT(D8,"YYYY年MM月"))</f>
        <v>2024年08月</v>
      </c>
      <c r="D8" s="48">
        <v>45505</v>
      </c>
      <c r="E8" s="49" t="s">
        <v>31</v>
      </c>
      <c r="F8" s="50" t="s">
        <v>5</v>
      </c>
      <c r="G8" s="51" t="s">
        <v>62</v>
      </c>
      <c r="H8" s="52" t="s">
        <v>73</v>
      </c>
      <c r="I8" s="53">
        <v>1000</v>
      </c>
      <c r="J8" s="54" t="s">
        <v>24</v>
      </c>
      <c r="K8" s="52"/>
      <c r="L8" s="47">
        <f>IF(J8="×",0,IF(I8="","",I8/(VLOOKUP(F8,【設定】!$C$6:$D$26,2,FALSE))))</f>
        <v>1000</v>
      </c>
      <c r="M8" s="64">
        <f>IF(J8="×",0,IF(I8="","",I8/(VLOOKUP(F8,【設定】!$C$6:$D$26,2,FALSE))*VLOOKUP(F8,【設定】!$C$6:$E$26,3,FALSE)))</f>
        <v>700</v>
      </c>
      <c r="N8" s="66">
        <f>IF($J8="○",$M8,"")</f>
        <v>700</v>
      </c>
      <c r="O8" s="66" t="str">
        <f>IF($J8="判定中",$M8,IF($J8="未完了",$M8,""))</f>
        <v/>
      </c>
      <c r="P8" s="66">
        <f>IF($J8="○",$I8,"")</f>
        <v>1000</v>
      </c>
      <c r="Q8" s="66" t="str">
        <f>IF($J8="判定中",$I8,IF($J8="未完了",$I8,""))</f>
        <v/>
      </c>
      <c r="R8" s="66">
        <f>IF($E8=【設定】!$G$7,IF($J8="○",$M8,""),"")</f>
        <v>700</v>
      </c>
      <c r="S8" s="66" t="str">
        <f>IF($E8=【設定】!$G$7,IF($J8="判定中",$M8,IF($J8="未完了",$M8,"")),"")</f>
        <v/>
      </c>
      <c r="T8" s="66" t="str">
        <f>IF($E8=【設定】!$G$8,IF($J8="○",$M8,""),"")</f>
        <v/>
      </c>
      <c r="U8" s="66" t="str">
        <f>IF($E8=【設定】!$G$8,IF($J8="判定中",$M8,IF($J8="未完了",$M8,"")),"")</f>
        <v/>
      </c>
      <c r="V8" s="66" t="str">
        <f>IF($E8=【設定】!$G$9,IF($J8="○",$M8,""),"")</f>
        <v/>
      </c>
      <c r="W8" s="66" t="str">
        <f>IF($E8=【設定】!$G$9,IF($J8="判定中",$M8,IF($J8="未完了",$M8,"")),"")</f>
        <v/>
      </c>
      <c r="X8" s="66" t="str">
        <f>IF($E8=【設定】!$G$10,IF($J8="○",$M8,""),"")</f>
        <v/>
      </c>
      <c r="Y8" s="66" t="str">
        <f>IF($E8=【設定】!$G$10,IF($J8="判定中",$M8,IF($J8="未完了",$M8,"")),"")</f>
        <v/>
      </c>
      <c r="Z8" s="66" t="str">
        <f>IF($E8=【設定】!$G$11,IF($J8="○",$M8,""),"")</f>
        <v/>
      </c>
      <c r="AA8" s="66" t="str">
        <f>IF($E8=【設定】!$G$11,IF($J8="判定中",$M8,IF($J8="未完了",$M8,"")),"")</f>
        <v/>
      </c>
    </row>
    <row r="9" spans="2:28" x14ac:dyDescent="0.2">
      <c r="B9" s="19">
        <f t="shared" ref="B9" si="0">B8+1</f>
        <v>2</v>
      </c>
      <c r="C9" s="20" t="str">
        <f t="shared" ref="C9" si="1">IF(D9="","",TEXT(D9,"YYYY年MM月"))</f>
        <v>2024年09月</v>
      </c>
      <c r="D9" s="48">
        <v>45536</v>
      </c>
      <c r="E9" s="49" t="s">
        <v>31</v>
      </c>
      <c r="F9" s="50" t="s">
        <v>86</v>
      </c>
      <c r="G9" s="51" t="s">
        <v>55</v>
      </c>
      <c r="H9" s="52" t="s">
        <v>63</v>
      </c>
      <c r="I9" s="53">
        <v>5000</v>
      </c>
      <c r="J9" s="54" t="s">
        <v>24</v>
      </c>
      <c r="K9" s="52"/>
      <c r="L9" s="47">
        <f>IF(J9="×",0,IF(I9="","",I9/(VLOOKUP(F9,【設定】!$C$6:$D$26,2,FALSE))))</f>
        <v>500</v>
      </c>
      <c r="M9" s="64">
        <f>IF(J9="×",0,IF(I9="","",I9/(VLOOKUP(F9,【設定】!$C$6:$D$26,2,FALSE))*VLOOKUP(F9,【設定】!$C$6:$E$26,3,FALSE)))</f>
        <v>350</v>
      </c>
      <c r="N9" s="66">
        <f t="shared" ref="N9:N72" si="2">IF($J9="○",$M9,"")</f>
        <v>350</v>
      </c>
      <c r="O9" s="66" t="str">
        <f t="shared" ref="O9:O72" si="3">IF($J9="判定中",$M9,IF($J9="未完了",$M9,""))</f>
        <v/>
      </c>
      <c r="P9" s="66">
        <f t="shared" ref="P9:P72" si="4">IF($J9="○",$I9,"")</f>
        <v>5000</v>
      </c>
      <c r="Q9" s="66" t="str">
        <f t="shared" ref="Q9:Q72" si="5">IF($J9="判定中",$I9,IF($J9="未完了",$I9,""))</f>
        <v/>
      </c>
      <c r="R9" s="66">
        <f>IF($E9=【設定】!$G$7,IF($J9="○",$M9,""),"")</f>
        <v>350</v>
      </c>
      <c r="S9" s="66" t="str">
        <f>IF($E9=【設定】!$G$7,IF($J9="判定中",$M9,IF($J9="未完了",$M9,"")),"")</f>
        <v/>
      </c>
      <c r="T9" s="66" t="str">
        <f>IF($E9=【設定】!$G$8,IF($J9="○",$M9,""),"")</f>
        <v/>
      </c>
      <c r="U9" s="66" t="str">
        <f>IF($E9=【設定】!$G$8,IF($J9="判定中",$M9,IF($J9="未完了",$M9,"")),"")</f>
        <v/>
      </c>
      <c r="V9" s="66" t="str">
        <f>IF($E9=【設定】!$G$9,IF($J9="○",$M9,""),"")</f>
        <v/>
      </c>
      <c r="W9" s="66" t="str">
        <f>IF($E9=【設定】!$G$9,IF($J9="判定中",$M9,IF($J9="未完了",$M9,"")),"")</f>
        <v/>
      </c>
      <c r="X9" s="66" t="str">
        <f>IF($E9=【設定】!$G$10,IF($J9="○",$M9,""),"")</f>
        <v/>
      </c>
      <c r="Y9" s="66" t="str">
        <f>IF($E9=【設定】!$G$10,IF($J9="判定中",$M9,IF($J9="未完了",$M9,"")),"")</f>
        <v/>
      </c>
      <c r="Z9" s="66" t="str">
        <f>IF($E9=【設定】!$G$11,IF($J9="○",$M9,""),"")</f>
        <v/>
      </c>
      <c r="AA9" s="66" t="str">
        <f>IF($E9=【設定】!$G$11,IF($J9="判定中",$M9,IF($J9="未完了",$M9,"")),"")</f>
        <v/>
      </c>
    </row>
    <row r="10" spans="2:28" x14ac:dyDescent="0.2">
      <c r="B10" s="19">
        <f t="shared" ref="B10:B15" si="6">B9+1</f>
        <v>3</v>
      </c>
      <c r="C10" s="20" t="str">
        <f t="shared" ref="C10:C27" si="7">IF(D10="","",TEXT(D10,"YYYY年MM月"))</f>
        <v>2024年09月</v>
      </c>
      <c r="D10" s="48">
        <v>45536</v>
      </c>
      <c r="E10" s="49" t="s">
        <v>31</v>
      </c>
      <c r="F10" s="50" t="s">
        <v>92</v>
      </c>
      <c r="G10" s="51" t="s">
        <v>55</v>
      </c>
      <c r="H10" s="52" t="s">
        <v>63</v>
      </c>
      <c r="I10" s="53">
        <v>500</v>
      </c>
      <c r="J10" s="54" t="s">
        <v>24</v>
      </c>
      <c r="K10" s="52"/>
      <c r="L10" s="47">
        <f>IF(J10="×",0,IF(I10="","",I10/(VLOOKUP(F10,【設定】!$C$6:$D$26,2,FALSE))))</f>
        <v>500</v>
      </c>
      <c r="M10" s="64">
        <f>IF(J10="×",0,IF(I10="","",I10/(VLOOKUP(F10,【設定】!$C$6:$D$26,2,FALSE))*VLOOKUP(F10,【設定】!$C$6:$E$26,3,FALSE)))</f>
        <v>350</v>
      </c>
      <c r="N10" s="66">
        <f t="shared" si="2"/>
        <v>350</v>
      </c>
      <c r="O10" s="66" t="str">
        <f t="shared" si="3"/>
        <v/>
      </c>
      <c r="P10" s="66">
        <f t="shared" si="4"/>
        <v>500</v>
      </c>
      <c r="Q10" s="66" t="str">
        <f t="shared" si="5"/>
        <v/>
      </c>
      <c r="R10" s="66">
        <f>IF($E10=【設定】!$G$7,IF($J10="○",$M10,""),"")</f>
        <v>350</v>
      </c>
      <c r="S10" s="66" t="str">
        <f>IF($E10=【設定】!$G$7,IF($J10="判定中",$M10,IF($J10="未完了",$M10,"")),"")</f>
        <v/>
      </c>
      <c r="T10" s="66" t="str">
        <f>IF($E10=【設定】!$G$8,IF($J10="○",$M10,""),"")</f>
        <v/>
      </c>
      <c r="U10" s="66" t="str">
        <f>IF($E10=【設定】!$G$8,IF($J10="判定中",$M10,IF($J10="未完了",$M10,"")),"")</f>
        <v/>
      </c>
      <c r="V10" s="66" t="str">
        <f>IF($E10=【設定】!$G$9,IF($J10="○",$M10,""),"")</f>
        <v/>
      </c>
      <c r="W10" s="66" t="str">
        <f>IF($E10=【設定】!$G$9,IF($J10="判定中",$M10,IF($J10="未完了",$M10,"")),"")</f>
        <v/>
      </c>
      <c r="X10" s="66" t="str">
        <f>IF($E10=【設定】!$G$10,IF($J10="○",$M10,""),"")</f>
        <v/>
      </c>
      <c r="Y10" s="66" t="str">
        <f>IF($E10=【設定】!$G$10,IF($J10="判定中",$M10,IF($J10="未完了",$M10,"")),"")</f>
        <v/>
      </c>
      <c r="Z10" s="66" t="str">
        <f>IF($E10=【設定】!$G$11,IF($J10="○",$M10,""),"")</f>
        <v/>
      </c>
      <c r="AA10" s="66" t="str">
        <f>IF($E10=【設定】!$G$11,IF($J10="判定中",$M10,IF($J10="未完了",$M10,"")),"")</f>
        <v/>
      </c>
    </row>
    <row r="11" spans="2:28" x14ac:dyDescent="0.2">
      <c r="B11" s="19">
        <f t="shared" si="6"/>
        <v>4</v>
      </c>
      <c r="C11" s="20" t="str">
        <f t="shared" si="7"/>
        <v>2024年09月</v>
      </c>
      <c r="D11" s="48">
        <v>45536</v>
      </c>
      <c r="E11" s="49" t="s">
        <v>31</v>
      </c>
      <c r="F11" s="50" t="s">
        <v>5</v>
      </c>
      <c r="G11" s="51" t="s">
        <v>55</v>
      </c>
      <c r="H11" s="52" t="s">
        <v>63</v>
      </c>
      <c r="I11" s="53">
        <v>500</v>
      </c>
      <c r="J11" s="54" t="s">
        <v>23</v>
      </c>
      <c r="K11" s="52"/>
      <c r="L11" s="47">
        <f>IF(J11="×",0,IF(I11="","",I11/(VLOOKUP(F11,【設定】!$C$6:$D$26,2,FALSE))))</f>
        <v>500</v>
      </c>
      <c r="M11" s="64">
        <f>IF(J11="×",0,IF(I11="","",I11/(VLOOKUP(F11,【設定】!$C$6:$D$26,2,FALSE))*VLOOKUP(F11,【設定】!$C$6:$E$26,3,FALSE)))</f>
        <v>350</v>
      </c>
      <c r="N11" s="66" t="str">
        <f t="shared" si="2"/>
        <v/>
      </c>
      <c r="O11" s="66">
        <f t="shared" si="3"/>
        <v>350</v>
      </c>
      <c r="P11" s="66" t="str">
        <f t="shared" si="4"/>
        <v/>
      </c>
      <c r="Q11" s="66">
        <f t="shared" si="5"/>
        <v>500</v>
      </c>
      <c r="R11" s="66" t="str">
        <f>IF($E11=【設定】!$G$7,IF($J11="○",$M11,""),"")</f>
        <v/>
      </c>
      <c r="S11" s="66">
        <f>IF($E11=【設定】!$G$7,IF($J11="判定中",$M11,IF($J11="未完了",$M11,"")),"")</f>
        <v>350</v>
      </c>
      <c r="T11" s="66" t="str">
        <f>IF($E11=【設定】!$G$8,IF($J11="○",$M11,""),"")</f>
        <v/>
      </c>
      <c r="U11" s="66" t="str">
        <f>IF($E11=【設定】!$G$8,IF($J11="判定中",$M11,IF($J11="未完了",$M11,"")),"")</f>
        <v/>
      </c>
      <c r="V11" s="66" t="str">
        <f>IF($E11=【設定】!$G$9,IF($J11="○",$M11,""),"")</f>
        <v/>
      </c>
      <c r="W11" s="66" t="str">
        <f>IF($E11=【設定】!$G$9,IF($J11="判定中",$M11,IF($J11="未完了",$M11,"")),"")</f>
        <v/>
      </c>
      <c r="X11" s="66" t="str">
        <f>IF($E11=【設定】!$G$10,IF($J11="○",$M11,""),"")</f>
        <v/>
      </c>
      <c r="Y11" s="66" t="str">
        <f>IF($E11=【設定】!$G$10,IF($J11="判定中",$M11,IF($J11="未完了",$M11,"")),"")</f>
        <v/>
      </c>
      <c r="Z11" s="66" t="str">
        <f>IF($E11=【設定】!$G$11,IF($J11="○",$M11,""),"")</f>
        <v/>
      </c>
      <c r="AA11" s="66" t="str">
        <f>IF($E11=【設定】!$G$11,IF($J11="判定中",$M11,IF($J11="未完了",$M11,"")),"")</f>
        <v/>
      </c>
    </row>
    <row r="12" spans="2:28" x14ac:dyDescent="0.2">
      <c r="B12" s="19">
        <f t="shared" si="6"/>
        <v>5</v>
      </c>
      <c r="C12" s="20" t="str">
        <f t="shared" si="7"/>
        <v>2024年10月</v>
      </c>
      <c r="D12" s="48">
        <v>45566</v>
      </c>
      <c r="E12" s="49" t="s">
        <v>66</v>
      </c>
      <c r="F12" s="50" t="s">
        <v>67</v>
      </c>
      <c r="G12" s="51" t="s">
        <v>68</v>
      </c>
      <c r="H12" s="52" t="s">
        <v>69</v>
      </c>
      <c r="I12" s="53">
        <v>13000</v>
      </c>
      <c r="J12" s="54" t="s">
        <v>24</v>
      </c>
      <c r="K12" s="52" t="s">
        <v>71</v>
      </c>
      <c r="L12" s="47">
        <f>IF(J12="×",0,IF(I12="","",I12/(VLOOKUP(F12,【設定】!$C$6:$D$26,2,FALSE))))</f>
        <v>13000</v>
      </c>
      <c r="M12" s="64">
        <f>IF(J12="×",0,IF(I12="","",I12/(VLOOKUP(F12,【設定】!$C$6:$D$26,2,FALSE))*VLOOKUP(F12,【設定】!$C$6:$E$26,3,FALSE)))</f>
        <v>9100</v>
      </c>
      <c r="N12" s="66">
        <f t="shared" si="2"/>
        <v>9100</v>
      </c>
      <c r="O12" s="66" t="str">
        <f t="shared" si="3"/>
        <v/>
      </c>
      <c r="P12" s="66">
        <f t="shared" si="4"/>
        <v>13000</v>
      </c>
      <c r="Q12" s="66" t="str">
        <f t="shared" si="5"/>
        <v/>
      </c>
      <c r="R12" s="66" t="str">
        <f>IF($E12=【設定】!$G$7,IF($J12="○",$M12,""),"")</f>
        <v/>
      </c>
      <c r="S12" s="66" t="str">
        <f>IF($E12=【設定】!$G$7,IF($J12="判定中",$M12,IF($J12="未完了",$M12,"")),"")</f>
        <v/>
      </c>
      <c r="T12" s="66">
        <f>IF($E12=【設定】!$G$8,IF($J12="○",$M12,""),"")</f>
        <v>9100</v>
      </c>
      <c r="U12" s="66" t="str">
        <f>IF($E12=【設定】!$G$8,IF($J12="判定中",$M12,IF($J12="未完了",$M12,"")),"")</f>
        <v/>
      </c>
      <c r="V12" s="66" t="str">
        <f>IF($E12=【設定】!$G$9,IF($J12="○",$M12,""),"")</f>
        <v/>
      </c>
      <c r="W12" s="66" t="str">
        <f>IF($E12=【設定】!$G$9,IF($J12="判定中",$M12,IF($J12="未完了",$M12,"")),"")</f>
        <v/>
      </c>
      <c r="X12" s="66" t="str">
        <f>IF($E12=【設定】!$G$10,IF($J12="○",$M12,""),"")</f>
        <v/>
      </c>
      <c r="Y12" s="66" t="str">
        <f>IF($E12=【設定】!$G$10,IF($J12="判定中",$M12,IF($J12="未完了",$M12,"")),"")</f>
        <v/>
      </c>
      <c r="Z12" s="66" t="str">
        <f>IF($E12=【設定】!$G$11,IF($J12="○",$M12,""),"")</f>
        <v/>
      </c>
      <c r="AA12" s="66" t="str">
        <f>IF($E12=【設定】!$G$11,IF($J12="判定中",$M12,IF($J12="未完了",$M12,"")),"")</f>
        <v/>
      </c>
    </row>
    <row r="13" spans="2:28" x14ac:dyDescent="0.2">
      <c r="B13" s="19">
        <f t="shared" si="6"/>
        <v>6</v>
      </c>
      <c r="C13" s="20" t="str">
        <f t="shared" si="7"/>
        <v>2024年11月</v>
      </c>
      <c r="D13" s="48">
        <v>45597</v>
      </c>
      <c r="E13" s="49" t="s">
        <v>31</v>
      </c>
      <c r="F13" s="50" t="s">
        <v>5</v>
      </c>
      <c r="G13" s="51" t="s">
        <v>54</v>
      </c>
      <c r="H13" s="52" t="s">
        <v>70</v>
      </c>
      <c r="I13" s="53">
        <v>20000</v>
      </c>
      <c r="J13" s="54" t="s">
        <v>24</v>
      </c>
      <c r="K13" s="52" t="s">
        <v>72</v>
      </c>
      <c r="L13" s="47">
        <f>IF(J13="×",0,IF(I13="","",I13/(VLOOKUP(F13,【設定】!$C$6:$D$26,2,FALSE))))</f>
        <v>20000</v>
      </c>
      <c r="M13" s="64">
        <f>IF(J13="×",0,IF(I13="","",I13/(VLOOKUP(F13,【設定】!$C$6:$D$26,2,FALSE))*VLOOKUP(F13,【設定】!$C$6:$E$26,3,FALSE)))</f>
        <v>14000</v>
      </c>
      <c r="N13" s="66">
        <f t="shared" si="2"/>
        <v>14000</v>
      </c>
      <c r="O13" s="66" t="str">
        <f t="shared" si="3"/>
        <v/>
      </c>
      <c r="P13" s="66">
        <f t="shared" si="4"/>
        <v>20000</v>
      </c>
      <c r="Q13" s="66" t="str">
        <f t="shared" si="5"/>
        <v/>
      </c>
      <c r="R13" s="66">
        <f>IF($E13=【設定】!$G$7,IF($J13="○",$M13,""),"")</f>
        <v>14000</v>
      </c>
      <c r="S13" s="66" t="str">
        <f>IF($E13=【設定】!$G$7,IF($J13="判定中",$M13,IF($J13="未完了",$M13,"")),"")</f>
        <v/>
      </c>
      <c r="T13" s="66" t="str">
        <f>IF($E13=【設定】!$G$8,IF($J13="○",$M13,""),"")</f>
        <v/>
      </c>
      <c r="U13" s="66" t="str">
        <f>IF($E13=【設定】!$G$8,IF($J13="判定中",$M13,IF($J13="未完了",$M13,"")),"")</f>
        <v/>
      </c>
      <c r="V13" s="66" t="str">
        <f>IF($E13=【設定】!$G$9,IF($J13="○",$M13,""),"")</f>
        <v/>
      </c>
      <c r="W13" s="66" t="str">
        <f>IF($E13=【設定】!$G$9,IF($J13="判定中",$M13,IF($J13="未完了",$M13,"")),"")</f>
        <v/>
      </c>
      <c r="X13" s="66" t="str">
        <f>IF($E13=【設定】!$G$10,IF($J13="○",$M13,""),"")</f>
        <v/>
      </c>
      <c r="Y13" s="66" t="str">
        <f>IF($E13=【設定】!$G$10,IF($J13="判定中",$M13,IF($J13="未完了",$M13,"")),"")</f>
        <v/>
      </c>
      <c r="Z13" s="66" t="str">
        <f>IF($E13=【設定】!$G$11,IF($J13="○",$M13,""),"")</f>
        <v/>
      </c>
      <c r="AA13" s="66" t="str">
        <f>IF($E13=【設定】!$G$11,IF($J13="判定中",$M13,IF($J13="未完了",$M13,"")),"")</f>
        <v/>
      </c>
    </row>
    <row r="14" spans="2:28" x14ac:dyDescent="0.2">
      <c r="B14" s="19">
        <f t="shared" si="6"/>
        <v>7</v>
      </c>
      <c r="C14" s="20" t="str">
        <f t="shared" si="7"/>
        <v>2024年11月</v>
      </c>
      <c r="D14" s="48">
        <v>45597</v>
      </c>
      <c r="E14" s="49" t="s">
        <v>31</v>
      </c>
      <c r="F14" s="50" t="s">
        <v>9</v>
      </c>
      <c r="G14" s="51" t="s">
        <v>62</v>
      </c>
      <c r="H14" s="52" t="s">
        <v>74</v>
      </c>
      <c r="I14" s="53">
        <v>7000</v>
      </c>
      <c r="J14" s="54" t="s">
        <v>23</v>
      </c>
      <c r="K14" s="52"/>
      <c r="L14" s="47">
        <f>IF(J14="×",0,IF(I14="","",I14/(VLOOKUP(F14,【設定】!$C$6:$D$26,2,FALSE))))</f>
        <v>700</v>
      </c>
      <c r="M14" s="64">
        <f>IF(J14="×",0,IF(I14="","",I14/(VLOOKUP(F14,【設定】!$C$6:$D$26,2,FALSE))*VLOOKUP(F14,【設定】!$C$6:$E$26,3,FALSE)))</f>
        <v>489.99999999999994</v>
      </c>
      <c r="N14" s="66" t="str">
        <f t="shared" si="2"/>
        <v/>
      </c>
      <c r="O14" s="66">
        <f t="shared" si="3"/>
        <v>489.99999999999994</v>
      </c>
      <c r="P14" s="66" t="str">
        <f t="shared" si="4"/>
        <v/>
      </c>
      <c r="Q14" s="66">
        <f t="shared" si="5"/>
        <v>7000</v>
      </c>
      <c r="R14" s="66" t="str">
        <f>IF($E14=【設定】!$G$7,IF($J14="○",$M14,""),"")</f>
        <v/>
      </c>
      <c r="S14" s="66">
        <f>IF($E14=【設定】!$G$7,IF($J14="判定中",$M14,IF($J14="未完了",$M14,"")),"")</f>
        <v>489.99999999999994</v>
      </c>
      <c r="T14" s="66" t="str">
        <f>IF($E14=【設定】!$G$8,IF($J14="○",$M14,""),"")</f>
        <v/>
      </c>
      <c r="U14" s="66" t="str">
        <f>IF($E14=【設定】!$G$8,IF($J14="判定中",$M14,IF($J14="未完了",$M14,"")),"")</f>
        <v/>
      </c>
      <c r="V14" s="66" t="str">
        <f>IF($E14=【設定】!$G$9,IF($J14="○",$M14,""),"")</f>
        <v/>
      </c>
      <c r="W14" s="66" t="str">
        <f>IF($E14=【設定】!$G$9,IF($J14="判定中",$M14,IF($J14="未完了",$M14,"")),"")</f>
        <v/>
      </c>
      <c r="X14" s="66" t="str">
        <f>IF($E14=【設定】!$G$10,IF($J14="○",$M14,""),"")</f>
        <v/>
      </c>
      <c r="Y14" s="66" t="str">
        <f>IF($E14=【設定】!$G$10,IF($J14="判定中",$M14,IF($J14="未完了",$M14,"")),"")</f>
        <v/>
      </c>
      <c r="Z14" s="66" t="str">
        <f>IF($E14=【設定】!$G$11,IF($J14="○",$M14,""),"")</f>
        <v/>
      </c>
      <c r="AA14" s="66" t="str">
        <f>IF($E14=【設定】!$G$11,IF($J14="判定中",$M14,IF($J14="未完了",$M14,"")),"")</f>
        <v/>
      </c>
    </row>
    <row r="15" spans="2:28" x14ac:dyDescent="0.2">
      <c r="B15" s="19">
        <f t="shared" si="6"/>
        <v>8</v>
      </c>
      <c r="C15" s="20" t="str">
        <f t="shared" si="7"/>
        <v>2024年12月</v>
      </c>
      <c r="D15" s="48">
        <v>45627</v>
      </c>
      <c r="E15" s="49" t="s">
        <v>31</v>
      </c>
      <c r="F15" s="50" t="s">
        <v>9</v>
      </c>
      <c r="G15" s="51" t="s">
        <v>68</v>
      </c>
      <c r="H15" s="52" t="s">
        <v>75</v>
      </c>
      <c r="I15" s="53">
        <v>250000</v>
      </c>
      <c r="J15" s="54" t="s">
        <v>24</v>
      </c>
      <c r="K15" s="52" t="s">
        <v>76</v>
      </c>
      <c r="L15" s="47">
        <f>IF(J15="×",0,IF(I15="","",I15/(VLOOKUP(F15,【設定】!$C$6:$D$26,2,FALSE))))</f>
        <v>25000</v>
      </c>
      <c r="M15" s="64">
        <f>IF(J15="×",0,IF(I15="","",I15/(VLOOKUP(F15,【設定】!$C$6:$D$26,2,FALSE))*VLOOKUP(F15,【設定】!$C$6:$E$26,3,FALSE)))</f>
        <v>17500</v>
      </c>
      <c r="N15" s="66">
        <f t="shared" si="2"/>
        <v>17500</v>
      </c>
      <c r="O15" s="66" t="str">
        <f t="shared" si="3"/>
        <v/>
      </c>
      <c r="P15" s="66">
        <f t="shared" si="4"/>
        <v>250000</v>
      </c>
      <c r="Q15" s="66" t="str">
        <f t="shared" si="5"/>
        <v/>
      </c>
      <c r="R15" s="66">
        <f>IF($E15=【設定】!$G$7,IF($J15="○",$M15,""),"")</f>
        <v>17500</v>
      </c>
      <c r="S15" s="66" t="str">
        <f>IF($E15=【設定】!$G$7,IF($J15="判定中",$M15,IF($J15="未完了",$M15,"")),"")</f>
        <v/>
      </c>
      <c r="T15" s="66" t="str">
        <f>IF($E15=【設定】!$G$8,IF($J15="○",$M15,""),"")</f>
        <v/>
      </c>
      <c r="U15" s="66" t="str">
        <f>IF($E15=【設定】!$G$8,IF($J15="判定中",$M15,IF($J15="未完了",$M15,"")),"")</f>
        <v/>
      </c>
      <c r="V15" s="66" t="str">
        <f>IF($E15=【設定】!$G$9,IF($J15="○",$M15,""),"")</f>
        <v/>
      </c>
      <c r="W15" s="66" t="str">
        <f>IF($E15=【設定】!$G$9,IF($J15="判定中",$M15,IF($J15="未完了",$M15,"")),"")</f>
        <v/>
      </c>
      <c r="X15" s="66" t="str">
        <f>IF($E15=【設定】!$G$10,IF($J15="○",$M15,""),"")</f>
        <v/>
      </c>
      <c r="Y15" s="66" t="str">
        <f>IF($E15=【設定】!$G$10,IF($J15="判定中",$M15,IF($J15="未完了",$M15,"")),"")</f>
        <v/>
      </c>
      <c r="Z15" s="66" t="str">
        <f>IF($E15=【設定】!$G$11,IF($J15="○",$M15,""),"")</f>
        <v/>
      </c>
      <c r="AA15" s="66" t="str">
        <f>IF($E15=【設定】!$G$11,IF($J15="判定中",$M15,IF($J15="未完了",$M15,"")),"")</f>
        <v/>
      </c>
    </row>
    <row r="16" spans="2:28" x14ac:dyDescent="0.2">
      <c r="B16" s="19">
        <f t="shared" ref="B16" si="8">B15+1</f>
        <v>9</v>
      </c>
      <c r="C16" s="20" t="str">
        <f t="shared" si="7"/>
        <v>2025年01月</v>
      </c>
      <c r="D16" s="48">
        <v>45658</v>
      </c>
      <c r="E16" s="49" t="s">
        <v>31</v>
      </c>
      <c r="F16" s="50" t="s">
        <v>8</v>
      </c>
      <c r="G16" s="51" t="s">
        <v>12</v>
      </c>
      <c r="H16" s="52" t="s">
        <v>85</v>
      </c>
      <c r="I16" s="53">
        <v>1000</v>
      </c>
      <c r="J16" s="54" t="s">
        <v>24</v>
      </c>
      <c r="K16" s="52"/>
      <c r="L16" s="47">
        <f>IF(J16="×",0,IF(I16="","",I16/(VLOOKUP(F16,【設定】!$C$6:$D$26,2,FALSE))))</f>
        <v>1000</v>
      </c>
      <c r="M16" s="64">
        <f>IF(J16="×",0,IF(I16="","",I16/(VLOOKUP(F16,【設定】!$C$6:$D$26,2,FALSE))*VLOOKUP(F16,【設定】!$C$6:$E$26,3,FALSE)))</f>
        <v>700</v>
      </c>
      <c r="N16" s="66">
        <f t="shared" si="2"/>
        <v>700</v>
      </c>
      <c r="O16" s="66" t="str">
        <f t="shared" si="3"/>
        <v/>
      </c>
      <c r="P16" s="66">
        <f t="shared" si="4"/>
        <v>1000</v>
      </c>
      <c r="Q16" s="66" t="str">
        <f t="shared" si="5"/>
        <v/>
      </c>
      <c r="R16" s="66">
        <f>IF($E16=【設定】!$G$7,IF($J16="○",$M16,""),"")</f>
        <v>700</v>
      </c>
      <c r="S16" s="66" t="str">
        <f>IF($E16=【設定】!$G$7,IF($J16="判定中",$M16,IF($J16="未完了",$M16,"")),"")</f>
        <v/>
      </c>
      <c r="T16" s="66" t="str">
        <f>IF($E16=【設定】!$G$8,IF($J16="○",$M16,""),"")</f>
        <v/>
      </c>
      <c r="U16" s="66" t="str">
        <f>IF($E16=【設定】!$G$8,IF($J16="判定中",$M16,IF($J16="未完了",$M16,"")),"")</f>
        <v/>
      </c>
      <c r="V16" s="66" t="str">
        <f>IF($E16=【設定】!$G$9,IF($J16="○",$M16,""),"")</f>
        <v/>
      </c>
      <c r="W16" s="66" t="str">
        <f>IF($E16=【設定】!$G$9,IF($J16="判定中",$M16,IF($J16="未完了",$M16,"")),"")</f>
        <v/>
      </c>
      <c r="X16" s="66" t="str">
        <f>IF($E16=【設定】!$G$10,IF($J16="○",$M16,""),"")</f>
        <v/>
      </c>
      <c r="Y16" s="66" t="str">
        <f>IF($E16=【設定】!$G$10,IF($J16="判定中",$M16,IF($J16="未完了",$M16,"")),"")</f>
        <v/>
      </c>
      <c r="Z16" s="66" t="str">
        <f>IF($E16=【設定】!$G$11,IF($J16="○",$M16,""),"")</f>
        <v/>
      </c>
      <c r="AA16" s="66" t="str">
        <f>IF($E16=【設定】!$G$11,IF($J16="判定中",$M16,IF($J16="未完了",$M16,"")),"")</f>
        <v/>
      </c>
      <c r="AB16" s="21"/>
    </row>
    <row r="17" spans="2:27" x14ac:dyDescent="0.2">
      <c r="B17" s="19">
        <f t="shared" ref="B17:B31" si="9">B16+1</f>
        <v>10</v>
      </c>
      <c r="C17" s="20" t="str">
        <f t="shared" si="7"/>
        <v>2025年01月</v>
      </c>
      <c r="D17" s="48">
        <v>45675</v>
      </c>
      <c r="E17" s="49" t="s">
        <v>31</v>
      </c>
      <c r="F17" s="50" t="s">
        <v>67</v>
      </c>
      <c r="G17" s="51" t="s">
        <v>54</v>
      </c>
      <c r="H17" s="52" t="s">
        <v>77</v>
      </c>
      <c r="I17" s="53">
        <v>22000</v>
      </c>
      <c r="J17" s="54" t="s">
        <v>23</v>
      </c>
      <c r="K17" s="52" t="s">
        <v>78</v>
      </c>
      <c r="L17" s="47">
        <f>IF(J17="×",0,IF(I17="","",I17/(VLOOKUP(F17,【設定】!$C$6:$D$26,2,FALSE))))</f>
        <v>22000</v>
      </c>
      <c r="M17" s="64">
        <f>IF(J17="×",0,IF(I17="","",I17/(VLOOKUP(F17,【設定】!$C$6:$D$26,2,FALSE))*VLOOKUP(F17,【設定】!$C$6:$E$26,3,FALSE)))</f>
        <v>15399.999999999998</v>
      </c>
      <c r="N17" s="66" t="str">
        <f t="shared" si="2"/>
        <v/>
      </c>
      <c r="O17" s="66">
        <f t="shared" si="3"/>
        <v>15399.999999999998</v>
      </c>
      <c r="P17" s="66" t="str">
        <f t="shared" si="4"/>
        <v/>
      </c>
      <c r="Q17" s="66">
        <f t="shared" si="5"/>
        <v>22000</v>
      </c>
      <c r="R17" s="66" t="str">
        <f>IF($E17=【設定】!$G$7,IF($J17="○",$M17,""),"")</f>
        <v/>
      </c>
      <c r="S17" s="66">
        <f>IF($E17=【設定】!$G$7,IF($J17="判定中",$M17,IF($J17="未完了",$M17,"")),"")</f>
        <v>15399.999999999998</v>
      </c>
      <c r="T17" s="66" t="str">
        <f>IF($E17=【設定】!$G$8,IF($J17="○",$M17,""),"")</f>
        <v/>
      </c>
      <c r="U17" s="66" t="str">
        <f>IF($E17=【設定】!$G$8,IF($J17="判定中",$M17,IF($J17="未完了",$M17,"")),"")</f>
        <v/>
      </c>
      <c r="V17" s="66" t="str">
        <f>IF($E17=【設定】!$G$9,IF($J17="○",$M17,""),"")</f>
        <v/>
      </c>
      <c r="W17" s="66" t="str">
        <f>IF($E17=【設定】!$G$9,IF($J17="判定中",$M17,IF($J17="未完了",$M17,"")),"")</f>
        <v/>
      </c>
      <c r="X17" s="66" t="str">
        <f>IF($E17=【設定】!$G$10,IF($J17="○",$M17,""),"")</f>
        <v/>
      </c>
      <c r="Y17" s="66" t="str">
        <f>IF($E17=【設定】!$G$10,IF($J17="判定中",$M17,IF($J17="未完了",$M17,"")),"")</f>
        <v/>
      </c>
      <c r="Z17" s="66" t="str">
        <f>IF($E17=【設定】!$G$11,IF($J17="○",$M17,""),"")</f>
        <v/>
      </c>
      <c r="AA17" s="66" t="str">
        <f>IF($E17=【設定】!$G$11,IF($J17="判定中",$M17,IF($J17="未完了",$M17,"")),"")</f>
        <v/>
      </c>
    </row>
    <row r="18" spans="2:27" x14ac:dyDescent="0.2">
      <c r="B18" s="19">
        <f t="shared" si="9"/>
        <v>11</v>
      </c>
      <c r="C18" s="20" t="str">
        <f t="shared" si="7"/>
        <v/>
      </c>
      <c r="D18" s="48"/>
      <c r="E18" s="49"/>
      <c r="F18" s="50"/>
      <c r="G18" s="51"/>
      <c r="H18" s="52"/>
      <c r="I18" s="53"/>
      <c r="J18" s="54"/>
      <c r="K18" s="52"/>
      <c r="L18" s="47" t="str">
        <f>IF(J18="×",0,IF(I18="","",I18/(VLOOKUP(F18,【設定】!$C$6:$D$26,2,FALSE))))</f>
        <v/>
      </c>
      <c r="M18" s="64" t="str">
        <f>IF(J18="×",0,IF(I18="","",I18/(VLOOKUP(F18,【設定】!$C$6:$D$26,2,FALSE))*VLOOKUP(F18,【設定】!$C$6:$E$26,3,FALSE)))</f>
        <v/>
      </c>
      <c r="N18" s="66" t="str">
        <f t="shared" si="2"/>
        <v/>
      </c>
      <c r="O18" s="66" t="str">
        <f t="shared" si="3"/>
        <v/>
      </c>
      <c r="P18" s="66" t="str">
        <f t="shared" si="4"/>
        <v/>
      </c>
      <c r="Q18" s="66" t="str">
        <f t="shared" si="5"/>
        <v/>
      </c>
      <c r="R18" s="66" t="str">
        <f>IF($E18=【設定】!$G$7,IF($J18="○",$M18,""),"")</f>
        <v/>
      </c>
      <c r="S18" s="66" t="str">
        <f>IF($E18=【設定】!$G$7,IF($J18="判定中",$M18,IF($J18="未完了",$M18,"")),"")</f>
        <v/>
      </c>
      <c r="T18" s="66" t="str">
        <f>IF($E18=【設定】!$G$8,IF($J18="○",$M18,""),"")</f>
        <v/>
      </c>
      <c r="U18" s="66" t="str">
        <f>IF($E18=【設定】!$G$8,IF($J18="判定中",$M18,IF($J18="未完了",$M18,"")),"")</f>
        <v/>
      </c>
      <c r="V18" s="66" t="str">
        <f>IF($E18=【設定】!$G$9,IF($J18="○",$M18,""),"")</f>
        <v/>
      </c>
      <c r="W18" s="66" t="str">
        <f>IF($E18=【設定】!$G$9,IF($J18="判定中",$M18,IF($J18="未完了",$M18,"")),"")</f>
        <v/>
      </c>
      <c r="X18" s="66" t="str">
        <f>IF($E18=【設定】!$G$10,IF($J18="○",$M18,""),"")</f>
        <v/>
      </c>
      <c r="Y18" s="66" t="str">
        <f>IF($E18=【設定】!$G$10,IF($J18="判定中",$M18,IF($J18="未完了",$M18,"")),"")</f>
        <v/>
      </c>
      <c r="Z18" s="66" t="str">
        <f>IF($E18=【設定】!$G$11,IF($J18="○",$M18,""),"")</f>
        <v/>
      </c>
      <c r="AA18" s="66" t="str">
        <f>IF($E18=【設定】!$G$11,IF($J18="判定中",$M18,IF($J18="未完了",$M18,"")),"")</f>
        <v/>
      </c>
    </row>
    <row r="19" spans="2:27" x14ac:dyDescent="0.2">
      <c r="B19" s="19">
        <f t="shared" si="9"/>
        <v>12</v>
      </c>
      <c r="C19" s="20" t="str">
        <f t="shared" si="7"/>
        <v/>
      </c>
      <c r="D19" s="48"/>
      <c r="E19" s="49"/>
      <c r="F19" s="50"/>
      <c r="G19" s="51"/>
      <c r="H19" s="52"/>
      <c r="I19" s="53"/>
      <c r="J19" s="54"/>
      <c r="K19" s="52"/>
      <c r="L19" s="47" t="str">
        <f>IF(J19="×",0,IF(I19="","",I19/(VLOOKUP(F19,【設定】!$C$6:$D$26,2,FALSE))))</f>
        <v/>
      </c>
      <c r="M19" s="64" t="str">
        <f>IF(J19="×",0,IF(I19="","",I19/(VLOOKUP(F19,【設定】!$C$6:$D$26,2,FALSE))*VLOOKUP(F19,【設定】!$C$6:$E$26,3,FALSE)))</f>
        <v/>
      </c>
      <c r="N19" s="66" t="str">
        <f t="shared" si="2"/>
        <v/>
      </c>
      <c r="O19" s="66" t="str">
        <f t="shared" si="3"/>
        <v/>
      </c>
      <c r="P19" s="66" t="str">
        <f t="shared" si="4"/>
        <v/>
      </c>
      <c r="Q19" s="66" t="str">
        <f t="shared" si="5"/>
        <v/>
      </c>
      <c r="R19" s="66" t="str">
        <f>IF($E19=【設定】!$G$7,IF($J19="○",$M19,""),"")</f>
        <v/>
      </c>
      <c r="S19" s="66" t="str">
        <f>IF($E19=【設定】!$G$7,IF($J19="判定中",$M19,IF($J19="未完了",$M19,"")),"")</f>
        <v/>
      </c>
      <c r="T19" s="66" t="str">
        <f>IF($E19=【設定】!$G$8,IF($J19="○",$M19,""),"")</f>
        <v/>
      </c>
      <c r="U19" s="66" t="str">
        <f>IF($E19=【設定】!$G$8,IF($J19="判定中",$M19,IF($J19="未完了",$M19,"")),"")</f>
        <v/>
      </c>
      <c r="V19" s="66" t="str">
        <f>IF($E19=【設定】!$G$9,IF($J19="○",$M19,""),"")</f>
        <v/>
      </c>
      <c r="W19" s="66" t="str">
        <f>IF($E19=【設定】!$G$9,IF($J19="判定中",$M19,IF($J19="未完了",$M19,"")),"")</f>
        <v/>
      </c>
      <c r="X19" s="66" t="str">
        <f>IF($E19=【設定】!$G$10,IF($J19="○",$M19,""),"")</f>
        <v/>
      </c>
      <c r="Y19" s="66" t="str">
        <f>IF($E19=【設定】!$G$10,IF($J19="判定中",$M19,IF($J19="未完了",$M19,"")),"")</f>
        <v/>
      </c>
      <c r="Z19" s="66" t="str">
        <f>IF($E19=【設定】!$G$11,IF($J19="○",$M19,""),"")</f>
        <v/>
      </c>
      <c r="AA19" s="66" t="str">
        <f>IF($E19=【設定】!$G$11,IF($J19="判定中",$M19,IF($J19="未完了",$M19,"")),"")</f>
        <v/>
      </c>
    </row>
    <row r="20" spans="2:27" x14ac:dyDescent="0.2">
      <c r="B20" s="19">
        <f t="shared" si="9"/>
        <v>13</v>
      </c>
      <c r="C20" s="20" t="str">
        <f t="shared" si="7"/>
        <v/>
      </c>
      <c r="D20" s="48"/>
      <c r="E20" s="49"/>
      <c r="F20" s="50"/>
      <c r="G20" s="51"/>
      <c r="H20" s="52"/>
      <c r="I20" s="53"/>
      <c r="J20" s="54"/>
      <c r="K20" s="52"/>
      <c r="L20" s="47" t="str">
        <f>IF(J20="×",0,IF(I20="","",I20/(VLOOKUP(F20,【設定】!$C$6:$D$26,2,FALSE))))</f>
        <v/>
      </c>
      <c r="M20" s="64" t="str">
        <f>IF(J20="×",0,IF(I20="","",I20/(VLOOKUP(F20,【設定】!$C$6:$D$26,2,FALSE))*VLOOKUP(F20,【設定】!$C$6:$E$26,3,FALSE)))</f>
        <v/>
      </c>
      <c r="N20" s="66" t="str">
        <f t="shared" si="2"/>
        <v/>
      </c>
      <c r="O20" s="66" t="str">
        <f t="shared" si="3"/>
        <v/>
      </c>
      <c r="P20" s="66" t="str">
        <f t="shared" si="4"/>
        <v/>
      </c>
      <c r="Q20" s="66" t="str">
        <f t="shared" si="5"/>
        <v/>
      </c>
      <c r="R20" s="66" t="str">
        <f>IF($E20=【設定】!$G$7,IF($J20="○",$M20,""),"")</f>
        <v/>
      </c>
      <c r="S20" s="66" t="str">
        <f>IF($E20=【設定】!$G$7,IF($J20="判定中",$M20,IF($J20="未完了",$M20,"")),"")</f>
        <v/>
      </c>
      <c r="T20" s="66" t="str">
        <f>IF($E20=【設定】!$G$8,IF($J20="○",$M20,""),"")</f>
        <v/>
      </c>
      <c r="U20" s="66" t="str">
        <f>IF($E20=【設定】!$G$8,IF($J20="判定中",$M20,IF($J20="未完了",$M20,"")),"")</f>
        <v/>
      </c>
      <c r="V20" s="66" t="str">
        <f>IF($E20=【設定】!$G$9,IF($J20="○",$M20,""),"")</f>
        <v/>
      </c>
      <c r="W20" s="66" t="str">
        <f>IF($E20=【設定】!$G$9,IF($J20="判定中",$M20,IF($J20="未完了",$M20,"")),"")</f>
        <v/>
      </c>
      <c r="X20" s="66" t="str">
        <f>IF($E20=【設定】!$G$10,IF($J20="○",$M20,""),"")</f>
        <v/>
      </c>
      <c r="Y20" s="66" t="str">
        <f>IF($E20=【設定】!$G$10,IF($J20="判定中",$M20,IF($J20="未完了",$M20,"")),"")</f>
        <v/>
      </c>
      <c r="Z20" s="66" t="str">
        <f>IF($E20=【設定】!$G$11,IF($J20="○",$M20,""),"")</f>
        <v/>
      </c>
      <c r="AA20" s="66" t="str">
        <f>IF($E20=【設定】!$G$11,IF($J20="判定中",$M20,IF($J20="未完了",$M20,"")),"")</f>
        <v/>
      </c>
    </row>
    <row r="21" spans="2:27" x14ac:dyDescent="0.2">
      <c r="B21" s="19">
        <f t="shared" si="9"/>
        <v>14</v>
      </c>
      <c r="C21" s="20" t="str">
        <f t="shared" si="7"/>
        <v/>
      </c>
      <c r="D21" s="48"/>
      <c r="E21" s="49"/>
      <c r="F21" s="50"/>
      <c r="G21" s="51"/>
      <c r="H21" s="52"/>
      <c r="I21" s="53"/>
      <c r="J21" s="54"/>
      <c r="K21" s="52"/>
      <c r="L21" s="47" t="str">
        <f>IF(J21="×",0,IF(I21="","",I21/(VLOOKUP(F21,【設定】!$C$6:$D$26,2,FALSE))))</f>
        <v/>
      </c>
      <c r="M21" s="64" t="str">
        <f>IF(J21="×",0,IF(I21="","",I21/(VLOOKUP(F21,【設定】!$C$6:$D$26,2,FALSE))*VLOOKUP(F21,【設定】!$C$6:$E$26,3,FALSE)))</f>
        <v/>
      </c>
      <c r="N21" s="66" t="str">
        <f t="shared" si="2"/>
        <v/>
      </c>
      <c r="O21" s="66" t="str">
        <f t="shared" si="3"/>
        <v/>
      </c>
      <c r="P21" s="66" t="str">
        <f t="shared" si="4"/>
        <v/>
      </c>
      <c r="Q21" s="66" t="str">
        <f t="shared" si="5"/>
        <v/>
      </c>
      <c r="R21" s="66" t="str">
        <f>IF($E21=【設定】!$G$7,IF($J21="○",$M21,""),"")</f>
        <v/>
      </c>
      <c r="S21" s="66" t="str">
        <f>IF($E21=【設定】!$G$7,IF($J21="判定中",$M21,IF($J21="未完了",$M21,"")),"")</f>
        <v/>
      </c>
      <c r="T21" s="66" t="str">
        <f>IF($E21=【設定】!$G$8,IF($J21="○",$M21,""),"")</f>
        <v/>
      </c>
      <c r="U21" s="66" t="str">
        <f>IF($E21=【設定】!$G$8,IF($J21="判定中",$M21,IF($J21="未完了",$M21,"")),"")</f>
        <v/>
      </c>
      <c r="V21" s="66" t="str">
        <f>IF($E21=【設定】!$G$9,IF($J21="○",$M21,""),"")</f>
        <v/>
      </c>
      <c r="W21" s="66" t="str">
        <f>IF($E21=【設定】!$G$9,IF($J21="判定中",$M21,IF($J21="未完了",$M21,"")),"")</f>
        <v/>
      </c>
      <c r="X21" s="66" t="str">
        <f>IF($E21=【設定】!$G$10,IF($J21="○",$M21,""),"")</f>
        <v/>
      </c>
      <c r="Y21" s="66" t="str">
        <f>IF($E21=【設定】!$G$10,IF($J21="判定中",$M21,IF($J21="未完了",$M21,"")),"")</f>
        <v/>
      </c>
      <c r="Z21" s="66" t="str">
        <f>IF($E21=【設定】!$G$11,IF($J21="○",$M21,""),"")</f>
        <v/>
      </c>
      <c r="AA21" s="66" t="str">
        <f>IF($E21=【設定】!$G$11,IF($J21="判定中",$M21,IF($J21="未完了",$M21,"")),"")</f>
        <v/>
      </c>
    </row>
    <row r="22" spans="2:27" x14ac:dyDescent="0.2">
      <c r="B22" s="19">
        <f t="shared" si="9"/>
        <v>15</v>
      </c>
      <c r="C22" s="20" t="str">
        <f t="shared" si="7"/>
        <v/>
      </c>
      <c r="D22" s="48"/>
      <c r="E22" s="49"/>
      <c r="F22" s="50"/>
      <c r="G22" s="51"/>
      <c r="H22" s="52"/>
      <c r="I22" s="53"/>
      <c r="J22" s="54"/>
      <c r="K22" s="52"/>
      <c r="L22" s="47" t="str">
        <f>IF(J22="×",0,IF(I22="","",I22/(VLOOKUP(F22,【設定】!$C$6:$D$26,2,FALSE))))</f>
        <v/>
      </c>
      <c r="M22" s="64" t="str">
        <f>IF(J22="×",0,IF(I22="","",I22/(VLOOKUP(F22,【設定】!$C$6:$D$26,2,FALSE))*VLOOKUP(F22,【設定】!$C$6:$E$26,3,FALSE)))</f>
        <v/>
      </c>
      <c r="N22" s="66" t="str">
        <f t="shared" si="2"/>
        <v/>
      </c>
      <c r="O22" s="66" t="str">
        <f t="shared" si="3"/>
        <v/>
      </c>
      <c r="P22" s="66" t="str">
        <f t="shared" si="4"/>
        <v/>
      </c>
      <c r="Q22" s="66" t="str">
        <f t="shared" si="5"/>
        <v/>
      </c>
      <c r="R22" s="66" t="str">
        <f>IF($E22=【設定】!$G$7,IF($J22="○",$M22,""),"")</f>
        <v/>
      </c>
      <c r="S22" s="66" t="str">
        <f>IF($E22=【設定】!$G$7,IF($J22="判定中",$M22,IF($J22="未完了",$M22,"")),"")</f>
        <v/>
      </c>
      <c r="T22" s="66" t="str">
        <f>IF($E22=【設定】!$G$8,IF($J22="○",$M22,""),"")</f>
        <v/>
      </c>
      <c r="U22" s="66" t="str">
        <f>IF($E22=【設定】!$G$8,IF($J22="判定中",$M22,IF($J22="未完了",$M22,"")),"")</f>
        <v/>
      </c>
      <c r="V22" s="66" t="str">
        <f>IF($E22=【設定】!$G$9,IF($J22="○",$M22,""),"")</f>
        <v/>
      </c>
      <c r="W22" s="66" t="str">
        <f>IF($E22=【設定】!$G$9,IF($J22="判定中",$M22,IF($J22="未完了",$M22,"")),"")</f>
        <v/>
      </c>
      <c r="X22" s="66" t="str">
        <f>IF($E22=【設定】!$G$10,IF($J22="○",$M22,""),"")</f>
        <v/>
      </c>
      <c r="Y22" s="66" t="str">
        <f>IF($E22=【設定】!$G$10,IF($J22="判定中",$M22,IF($J22="未完了",$M22,"")),"")</f>
        <v/>
      </c>
      <c r="Z22" s="66" t="str">
        <f>IF($E22=【設定】!$G$11,IF($J22="○",$M22,""),"")</f>
        <v/>
      </c>
      <c r="AA22" s="66" t="str">
        <f>IF($E22=【設定】!$G$11,IF($J22="判定中",$M22,IF($J22="未完了",$M22,"")),"")</f>
        <v/>
      </c>
    </row>
    <row r="23" spans="2:27" x14ac:dyDescent="0.2">
      <c r="B23" s="19">
        <f t="shared" si="9"/>
        <v>16</v>
      </c>
      <c r="C23" s="20" t="str">
        <f t="shared" si="7"/>
        <v/>
      </c>
      <c r="D23" s="48"/>
      <c r="E23" s="49"/>
      <c r="F23" s="50"/>
      <c r="G23" s="51"/>
      <c r="H23" s="52"/>
      <c r="I23" s="53"/>
      <c r="J23" s="54"/>
      <c r="K23" s="52"/>
      <c r="L23" s="47" t="str">
        <f>IF(J23="×",0,IF(I23="","",I23/(VLOOKUP(F23,【設定】!$C$6:$D$26,2,FALSE))))</f>
        <v/>
      </c>
      <c r="M23" s="64" t="str">
        <f>IF(J23="×",0,IF(I23="","",I23/(VLOOKUP(F23,【設定】!$C$6:$D$26,2,FALSE))*VLOOKUP(F23,【設定】!$C$6:$E$26,3,FALSE)))</f>
        <v/>
      </c>
      <c r="N23" s="66" t="str">
        <f t="shared" si="2"/>
        <v/>
      </c>
      <c r="O23" s="66" t="str">
        <f t="shared" si="3"/>
        <v/>
      </c>
      <c r="P23" s="66" t="str">
        <f t="shared" si="4"/>
        <v/>
      </c>
      <c r="Q23" s="66" t="str">
        <f t="shared" si="5"/>
        <v/>
      </c>
      <c r="R23" s="66" t="str">
        <f>IF($E23=【設定】!$G$7,IF($J23="○",$M23,""),"")</f>
        <v/>
      </c>
      <c r="S23" s="66" t="str">
        <f>IF($E23=【設定】!$G$7,IF($J23="判定中",$M23,IF($J23="未完了",$M23,"")),"")</f>
        <v/>
      </c>
      <c r="T23" s="66" t="str">
        <f>IF($E23=【設定】!$G$8,IF($J23="○",$M23,""),"")</f>
        <v/>
      </c>
      <c r="U23" s="66" t="str">
        <f>IF($E23=【設定】!$G$8,IF($J23="判定中",$M23,IF($J23="未完了",$M23,"")),"")</f>
        <v/>
      </c>
      <c r="V23" s="66" t="str">
        <f>IF($E23=【設定】!$G$9,IF($J23="○",$M23,""),"")</f>
        <v/>
      </c>
      <c r="W23" s="66" t="str">
        <f>IF($E23=【設定】!$G$9,IF($J23="判定中",$M23,IF($J23="未完了",$M23,"")),"")</f>
        <v/>
      </c>
      <c r="X23" s="66" t="str">
        <f>IF($E23=【設定】!$G$10,IF($J23="○",$M23,""),"")</f>
        <v/>
      </c>
      <c r="Y23" s="66" t="str">
        <f>IF($E23=【設定】!$G$10,IF($J23="判定中",$M23,IF($J23="未完了",$M23,"")),"")</f>
        <v/>
      </c>
      <c r="Z23" s="66" t="str">
        <f>IF($E23=【設定】!$G$11,IF($J23="○",$M23,""),"")</f>
        <v/>
      </c>
      <c r="AA23" s="66" t="str">
        <f>IF($E23=【設定】!$G$11,IF($J23="判定中",$M23,IF($J23="未完了",$M23,"")),"")</f>
        <v/>
      </c>
    </row>
    <row r="24" spans="2:27" x14ac:dyDescent="0.2">
      <c r="B24" s="19">
        <f t="shared" si="9"/>
        <v>17</v>
      </c>
      <c r="C24" s="20" t="str">
        <f t="shared" si="7"/>
        <v/>
      </c>
      <c r="D24" s="48"/>
      <c r="E24" s="49"/>
      <c r="F24" s="50"/>
      <c r="G24" s="51"/>
      <c r="H24" s="52"/>
      <c r="I24" s="53"/>
      <c r="J24" s="54"/>
      <c r="K24" s="52"/>
      <c r="L24" s="47" t="str">
        <f>IF(J24="×",0,IF(I24="","",I24/(VLOOKUP(F24,【設定】!$C$6:$D$26,2,FALSE))))</f>
        <v/>
      </c>
      <c r="M24" s="64" t="str">
        <f>IF(J24="×",0,IF(I24="","",I24/(VLOOKUP(F24,【設定】!$C$6:$D$26,2,FALSE))*VLOOKUP(F24,【設定】!$C$6:$E$26,3,FALSE)))</f>
        <v/>
      </c>
      <c r="N24" s="66" t="str">
        <f t="shared" si="2"/>
        <v/>
      </c>
      <c r="O24" s="66" t="str">
        <f t="shared" si="3"/>
        <v/>
      </c>
      <c r="P24" s="66" t="str">
        <f t="shared" si="4"/>
        <v/>
      </c>
      <c r="Q24" s="66" t="str">
        <f t="shared" si="5"/>
        <v/>
      </c>
      <c r="R24" s="66" t="str">
        <f>IF($E24=【設定】!$G$7,IF($J24="○",$M24,""),"")</f>
        <v/>
      </c>
      <c r="S24" s="66" t="str">
        <f>IF($E24=【設定】!$G$7,IF($J24="判定中",$M24,IF($J24="未完了",$M24,"")),"")</f>
        <v/>
      </c>
      <c r="T24" s="66" t="str">
        <f>IF($E24=【設定】!$G$8,IF($J24="○",$M24,""),"")</f>
        <v/>
      </c>
      <c r="U24" s="66" t="str">
        <f>IF($E24=【設定】!$G$8,IF($J24="判定中",$M24,IF($J24="未完了",$M24,"")),"")</f>
        <v/>
      </c>
      <c r="V24" s="66" t="str">
        <f>IF($E24=【設定】!$G$9,IF($J24="○",$M24,""),"")</f>
        <v/>
      </c>
      <c r="W24" s="66" t="str">
        <f>IF($E24=【設定】!$G$9,IF($J24="判定中",$M24,IF($J24="未完了",$M24,"")),"")</f>
        <v/>
      </c>
      <c r="X24" s="66" t="str">
        <f>IF($E24=【設定】!$G$10,IF($J24="○",$M24,""),"")</f>
        <v/>
      </c>
      <c r="Y24" s="66" t="str">
        <f>IF($E24=【設定】!$G$10,IF($J24="判定中",$M24,IF($J24="未完了",$M24,"")),"")</f>
        <v/>
      </c>
      <c r="Z24" s="66" t="str">
        <f>IF($E24=【設定】!$G$11,IF($J24="○",$M24,""),"")</f>
        <v/>
      </c>
      <c r="AA24" s="66" t="str">
        <f>IF($E24=【設定】!$G$11,IF($J24="判定中",$M24,IF($J24="未完了",$M24,"")),"")</f>
        <v/>
      </c>
    </row>
    <row r="25" spans="2:27" x14ac:dyDescent="0.2">
      <c r="B25" s="19">
        <f t="shared" si="9"/>
        <v>18</v>
      </c>
      <c r="C25" s="20" t="str">
        <f t="shared" si="7"/>
        <v/>
      </c>
      <c r="D25" s="48"/>
      <c r="E25" s="49"/>
      <c r="F25" s="50"/>
      <c r="G25" s="51"/>
      <c r="H25" s="52"/>
      <c r="I25" s="53"/>
      <c r="J25" s="54"/>
      <c r="K25" s="52"/>
      <c r="L25" s="47" t="str">
        <f>IF(J25="×",0,IF(I25="","",I25/(VLOOKUP(F25,【設定】!$C$6:$D$26,2,FALSE))))</f>
        <v/>
      </c>
      <c r="M25" s="64" t="str">
        <f>IF(J25="×",0,IF(I25="","",I25/(VLOOKUP(F25,【設定】!$C$6:$D$26,2,FALSE))*VLOOKUP(F25,【設定】!$C$6:$E$26,3,FALSE)))</f>
        <v/>
      </c>
      <c r="N25" s="66" t="str">
        <f t="shared" si="2"/>
        <v/>
      </c>
      <c r="O25" s="66" t="str">
        <f t="shared" si="3"/>
        <v/>
      </c>
      <c r="P25" s="66" t="str">
        <f t="shared" si="4"/>
        <v/>
      </c>
      <c r="Q25" s="66" t="str">
        <f t="shared" si="5"/>
        <v/>
      </c>
      <c r="R25" s="66" t="str">
        <f>IF($E25=【設定】!$G$7,IF($J25="○",$M25,""),"")</f>
        <v/>
      </c>
      <c r="S25" s="66" t="str">
        <f>IF($E25=【設定】!$G$7,IF($J25="判定中",$M25,IF($J25="未完了",$M25,"")),"")</f>
        <v/>
      </c>
      <c r="T25" s="66" t="str">
        <f>IF($E25=【設定】!$G$8,IF($J25="○",$M25,""),"")</f>
        <v/>
      </c>
      <c r="U25" s="66" t="str">
        <f>IF($E25=【設定】!$G$8,IF($J25="判定中",$M25,IF($J25="未完了",$M25,"")),"")</f>
        <v/>
      </c>
      <c r="V25" s="66" t="str">
        <f>IF($E25=【設定】!$G$9,IF($J25="○",$M25,""),"")</f>
        <v/>
      </c>
      <c r="W25" s="66" t="str">
        <f>IF($E25=【設定】!$G$9,IF($J25="判定中",$M25,IF($J25="未完了",$M25,"")),"")</f>
        <v/>
      </c>
      <c r="X25" s="66" t="str">
        <f>IF($E25=【設定】!$G$10,IF($J25="○",$M25,""),"")</f>
        <v/>
      </c>
      <c r="Y25" s="66" t="str">
        <f>IF($E25=【設定】!$G$10,IF($J25="判定中",$M25,IF($J25="未完了",$M25,"")),"")</f>
        <v/>
      </c>
      <c r="Z25" s="66" t="str">
        <f>IF($E25=【設定】!$G$11,IF($J25="○",$M25,""),"")</f>
        <v/>
      </c>
      <c r="AA25" s="66" t="str">
        <f>IF($E25=【設定】!$G$11,IF($J25="判定中",$M25,IF($J25="未完了",$M25,"")),"")</f>
        <v/>
      </c>
    </row>
    <row r="26" spans="2:27" x14ac:dyDescent="0.2">
      <c r="B26" s="19">
        <f t="shared" si="9"/>
        <v>19</v>
      </c>
      <c r="C26" s="20" t="str">
        <f t="shared" si="7"/>
        <v/>
      </c>
      <c r="D26" s="48"/>
      <c r="E26" s="49"/>
      <c r="F26" s="50"/>
      <c r="G26" s="51"/>
      <c r="H26" s="52"/>
      <c r="I26" s="53"/>
      <c r="J26" s="54"/>
      <c r="K26" s="52"/>
      <c r="L26" s="47" t="str">
        <f>IF(J26="×",0,IF(I26="","",I26/(VLOOKUP(F26,【設定】!$C$6:$D$26,2,FALSE))))</f>
        <v/>
      </c>
      <c r="M26" s="64" t="str">
        <f>IF(J26="×",0,IF(I26="","",I26/(VLOOKUP(F26,【設定】!$C$6:$D$26,2,FALSE))*VLOOKUP(F26,【設定】!$C$6:$E$26,3,FALSE)))</f>
        <v/>
      </c>
      <c r="N26" s="66" t="str">
        <f t="shared" si="2"/>
        <v/>
      </c>
      <c r="O26" s="66" t="str">
        <f t="shared" si="3"/>
        <v/>
      </c>
      <c r="P26" s="66" t="str">
        <f t="shared" si="4"/>
        <v/>
      </c>
      <c r="Q26" s="66" t="str">
        <f t="shared" si="5"/>
        <v/>
      </c>
      <c r="R26" s="66" t="str">
        <f>IF($E26=【設定】!$G$7,IF($J26="○",$M26,""),"")</f>
        <v/>
      </c>
      <c r="S26" s="66" t="str">
        <f>IF($E26=【設定】!$G$7,IF($J26="判定中",$M26,IF($J26="未完了",$M26,"")),"")</f>
        <v/>
      </c>
      <c r="T26" s="66" t="str">
        <f>IF($E26=【設定】!$G$8,IF($J26="○",$M26,""),"")</f>
        <v/>
      </c>
      <c r="U26" s="66" t="str">
        <f>IF($E26=【設定】!$G$8,IF($J26="判定中",$M26,IF($J26="未完了",$M26,"")),"")</f>
        <v/>
      </c>
      <c r="V26" s="66" t="str">
        <f>IF($E26=【設定】!$G$9,IF($J26="○",$M26,""),"")</f>
        <v/>
      </c>
      <c r="W26" s="66" t="str">
        <f>IF($E26=【設定】!$G$9,IF($J26="判定中",$M26,IF($J26="未完了",$M26,"")),"")</f>
        <v/>
      </c>
      <c r="X26" s="66" t="str">
        <f>IF($E26=【設定】!$G$10,IF($J26="○",$M26,""),"")</f>
        <v/>
      </c>
      <c r="Y26" s="66" t="str">
        <f>IF($E26=【設定】!$G$10,IF($J26="判定中",$M26,IF($J26="未完了",$M26,"")),"")</f>
        <v/>
      </c>
      <c r="Z26" s="66" t="str">
        <f>IF($E26=【設定】!$G$11,IF($J26="○",$M26,""),"")</f>
        <v/>
      </c>
      <c r="AA26" s="66" t="str">
        <f>IF($E26=【設定】!$G$11,IF($J26="判定中",$M26,IF($J26="未完了",$M26,"")),"")</f>
        <v/>
      </c>
    </row>
    <row r="27" spans="2:27" x14ac:dyDescent="0.2">
      <c r="B27" s="19">
        <f t="shared" si="9"/>
        <v>20</v>
      </c>
      <c r="C27" s="20" t="str">
        <f t="shared" si="7"/>
        <v/>
      </c>
      <c r="D27" s="48"/>
      <c r="E27" s="49"/>
      <c r="F27" s="50"/>
      <c r="G27" s="51"/>
      <c r="H27" s="52"/>
      <c r="I27" s="53"/>
      <c r="J27" s="54"/>
      <c r="K27" s="52"/>
      <c r="L27" s="47" t="str">
        <f>IF(J27="×",0,IF(I27="","",I27/(VLOOKUP(F27,【設定】!$C$6:$D$26,2,FALSE))))</f>
        <v/>
      </c>
      <c r="M27" s="64" t="str">
        <f>IF(J27="×",0,IF(I27="","",I27/(VLOOKUP(F27,【設定】!$C$6:$D$26,2,FALSE))*VLOOKUP(F27,【設定】!$C$6:$E$26,3,FALSE)))</f>
        <v/>
      </c>
      <c r="N27" s="66" t="str">
        <f t="shared" si="2"/>
        <v/>
      </c>
      <c r="O27" s="66" t="str">
        <f t="shared" si="3"/>
        <v/>
      </c>
      <c r="P27" s="66" t="str">
        <f t="shared" si="4"/>
        <v/>
      </c>
      <c r="Q27" s="66" t="str">
        <f t="shared" si="5"/>
        <v/>
      </c>
      <c r="R27" s="66" t="str">
        <f>IF($E27=【設定】!$G$7,IF($J27="○",$M27,""),"")</f>
        <v/>
      </c>
      <c r="S27" s="66" t="str">
        <f>IF($E27=【設定】!$G$7,IF($J27="判定中",$M27,IF($J27="未完了",$M27,"")),"")</f>
        <v/>
      </c>
      <c r="T27" s="66" t="str">
        <f>IF($E27=【設定】!$G$8,IF($J27="○",$M27,""),"")</f>
        <v/>
      </c>
      <c r="U27" s="66" t="str">
        <f>IF($E27=【設定】!$G$8,IF($J27="判定中",$M27,IF($J27="未完了",$M27,"")),"")</f>
        <v/>
      </c>
      <c r="V27" s="66" t="str">
        <f>IF($E27=【設定】!$G$9,IF($J27="○",$M27,""),"")</f>
        <v/>
      </c>
      <c r="W27" s="66" t="str">
        <f>IF($E27=【設定】!$G$9,IF($J27="判定中",$M27,IF($J27="未完了",$M27,"")),"")</f>
        <v/>
      </c>
      <c r="X27" s="66" t="str">
        <f>IF($E27=【設定】!$G$10,IF($J27="○",$M27,""),"")</f>
        <v/>
      </c>
      <c r="Y27" s="66" t="str">
        <f>IF($E27=【設定】!$G$10,IF($J27="判定中",$M27,IF($J27="未完了",$M27,"")),"")</f>
        <v/>
      </c>
      <c r="Z27" s="66" t="str">
        <f>IF($E27=【設定】!$G$11,IF($J27="○",$M27,""),"")</f>
        <v/>
      </c>
      <c r="AA27" s="66" t="str">
        <f>IF($E27=【設定】!$G$11,IF($J27="判定中",$M27,IF($J27="未完了",$M27,"")),"")</f>
        <v/>
      </c>
    </row>
    <row r="28" spans="2:27" x14ac:dyDescent="0.2">
      <c r="B28" s="19">
        <f t="shared" ref="B28:B34" si="10">B27+1</f>
        <v>21</v>
      </c>
      <c r="C28" s="20" t="str">
        <f t="shared" ref="C28" si="11">IF(D28="","",TEXT(D28,"YYYY年MM月"))</f>
        <v/>
      </c>
      <c r="D28" s="48"/>
      <c r="E28" s="49"/>
      <c r="F28" s="50"/>
      <c r="G28" s="51"/>
      <c r="H28" s="52"/>
      <c r="I28" s="53"/>
      <c r="J28" s="54"/>
      <c r="K28" s="52"/>
      <c r="L28" s="47" t="str">
        <f>IF(J28="×",0,IF(I28="","",I28/(VLOOKUP(F28,【設定】!$C$6:$D$26,2,FALSE))))</f>
        <v/>
      </c>
      <c r="M28" s="64" t="str">
        <f>IF(J28="×",0,IF(I28="","",I28/(VLOOKUP(F28,【設定】!$C$6:$D$26,2,FALSE))*VLOOKUP(F28,【設定】!$C$6:$E$26,3,FALSE)))</f>
        <v/>
      </c>
      <c r="N28" s="66" t="str">
        <f t="shared" si="2"/>
        <v/>
      </c>
      <c r="O28" s="66" t="str">
        <f t="shared" si="3"/>
        <v/>
      </c>
      <c r="P28" s="66" t="str">
        <f t="shared" si="4"/>
        <v/>
      </c>
      <c r="Q28" s="66" t="str">
        <f t="shared" si="5"/>
        <v/>
      </c>
      <c r="R28" s="66" t="str">
        <f>IF($E28=【設定】!$G$7,IF($J28="○",$M28,""),"")</f>
        <v/>
      </c>
      <c r="S28" s="66" t="str">
        <f>IF($E28=【設定】!$G$7,IF($J28="判定中",$M28,IF($J28="未完了",$M28,"")),"")</f>
        <v/>
      </c>
      <c r="T28" s="66" t="str">
        <f>IF($E28=【設定】!$G$8,IF($J28="○",$M28,""),"")</f>
        <v/>
      </c>
      <c r="U28" s="66" t="str">
        <f>IF($E28=【設定】!$G$8,IF($J28="判定中",$M28,IF($J28="未完了",$M28,"")),"")</f>
        <v/>
      </c>
      <c r="V28" s="66" t="str">
        <f>IF($E28=【設定】!$G$9,IF($J28="○",$M28,""),"")</f>
        <v/>
      </c>
      <c r="W28" s="66" t="str">
        <f>IF($E28=【設定】!$G$9,IF($J28="判定中",$M28,IF($J28="未完了",$M28,"")),"")</f>
        <v/>
      </c>
      <c r="X28" s="66" t="str">
        <f>IF($E28=【設定】!$G$10,IF($J28="○",$M28,""),"")</f>
        <v/>
      </c>
      <c r="Y28" s="66" t="str">
        <f>IF($E28=【設定】!$G$10,IF($J28="判定中",$M28,IF($J28="未完了",$M28,"")),"")</f>
        <v/>
      </c>
      <c r="Z28" s="66" t="str">
        <f>IF($E28=【設定】!$G$11,IF($J28="○",$M28,""),"")</f>
        <v/>
      </c>
      <c r="AA28" s="66" t="str">
        <f>IF($E28=【設定】!$G$11,IF($J28="判定中",$M28,IF($J28="未完了",$M28,"")),"")</f>
        <v/>
      </c>
    </row>
    <row r="29" spans="2:27" x14ac:dyDescent="0.2">
      <c r="B29" s="19">
        <f t="shared" si="9"/>
        <v>22</v>
      </c>
      <c r="C29" s="20" t="str">
        <f t="shared" ref="C29" si="12">IF(D29="","",TEXT(D29,"YYYY年MM月"))</f>
        <v/>
      </c>
      <c r="D29" s="48"/>
      <c r="E29" s="49"/>
      <c r="F29" s="50"/>
      <c r="G29" s="51"/>
      <c r="H29" s="52"/>
      <c r="I29" s="53"/>
      <c r="J29" s="54"/>
      <c r="K29" s="52"/>
      <c r="L29" s="47" t="str">
        <f>IF(J29="×",0,IF(I29="","",I29/(VLOOKUP(F29,【設定】!$C$6:$D$26,2,FALSE))))</f>
        <v/>
      </c>
      <c r="M29" s="64" t="str">
        <f>IF(J29="×",0,IF(I29="","",I29/(VLOOKUP(F29,【設定】!$C$6:$D$26,2,FALSE))*VLOOKUP(F29,【設定】!$C$6:$E$26,3,FALSE)))</f>
        <v/>
      </c>
      <c r="N29" s="66" t="str">
        <f t="shared" si="2"/>
        <v/>
      </c>
      <c r="O29" s="66" t="str">
        <f t="shared" si="3"/>
        <v/>
      </c>
      <c r="P29" s="66" t="str">
        <f t="shared" si="4"/>
        <v/>
      </c>
      <c r="Q29" s="66" t="str">
        <f t="shared" si="5"/>
        <v/>
      </c>
      <c r="R29" s="66" t="str">
        <f>IF($E29=【設定】!$G$7,IF($J29="○",$M29,""),"")</f>
        <v/>
      </c>
      <c r="S29" s="66" t="str">
        <f>IF($E29=【設定】!$G$7,IF($J29="判定中",$M29,IF($J29="未完了",$M29,"")),"")</f>
        <v/>
      </c>
      <c r="T29" s="66" t="str">
        <f>IF($E29=【設定】!$G$8,IF($J29="○",$M29,""),"")</f>
        <v/>
      </c>
      <c r="U29" s="66" t="str">
        <f>IF($E29=【設定】!$G$8,IF($J29="判定中",$M29,IF($J29="未完了",$M29,"")),"")</f>
        <v/>
      </c>
      <c r="V29" s="66" t="str">
        <f>IF($E29=【設定】!$G$9,IF($J29="○",$M29,""),"")</f>
        <v/>
      </c>
      <c r="W29" s="66" t="str">
        <f>IF($E29=【設定】!$G$9,IF($J29="判定中",$M29,IF($J29="未完了",$M29,"")),"")</f>
        <v/>
      </c>
      <c r="X29" s="66" t="str">
        <f>IF($E29=【設定】!$G$10,IF($J29="○",$M29,""),"")</f>
        <v/>
      </c>
      <c r="Y29" s="66" t="str">
        <f>IF($E29=【設定】!$G$10,IF($J29="判定中",$M29,IF($J29="未完了",$M29,"")),"")</f>
        <v/>
      </c>
      <c r="Z29" s="66" t="str">
        <f>IF($E29=【設定】!$G$11,IF($J29="○",$M29,""),"")</f>
        <v/>
      </c>
      <c r="AA29" s="66" t="str">
        <f>IF($E29=【設定】!$G$11,IF($J29="判定中",$M29,IF($J29="未完了",$M29,"")),"")</f>
        <v/>
      </c>
    </row>
    <row r="30" spans="2:27" x14ac:dyDescent="0.2">
      <c r="B30" s="19">
        <f t="shared" si="9"/>
        <v>23</v>
      </c>
      <c r="C30" s="20" t="str">
        <f t="shared" ref="C30:C34" si="13">IF(D30="","",TEXT(D30,"YYYY年MM月"))</f>
        <v/>
      </c>
      <c r="D30" s="48"/>
      <c r="E30" s="49"/>
      <c r="F30" s="50"/>
      <c r="G30" s="51"/>
      <c r="H30" s="52"/>
      <c r="I30" s="53"/>
      <c r="J30" s="54"/>
      <c r="K30" s="52"/>
      <c r="L30" s="47" t="str">
        <f>IF(J30="×",0,IF(I30="","",I30/(VLOOKUP(F30,【設定】!$C$6:$D$26,2,FALSE))))</f>
        <v/>
      </c>
      <c r="M30" s="64" t="str">
        <f>IF(J30="×",0,IF(I30="","",I30/(VLOOKUP(F30,【設定】!$C$6:$D$26,2,FALSE))*VLOOKUP(F30,【設定】!$C$6:$E$26,3,FALSE)))</f>
        <v/>
      </c>
      <c r="N30" s="66" t="str">
        <f t="shared" si="2"/>
        <v/>
      </c>
      <c r="O30" s="66" t="str">
        <f t="shared" si="3"/>
        <v/>
      </c>
      <c r="P30" s="66" t="str">
        <f t="shared" si="4"/>
        <v/>
      </c>
      <c r="Q30" s="66" t="str">
        <f t="shared" si="5"/>
        <v/>
      </c>
      <c r="R30" s="66" t="str">
        <f>IF($E30=【設定】!$G$7,IF($J30="○",$M30,""),"")</f>
        <v/>
      </c>
      <c r="S30" s="66" t="str">
        <f>IF($E30=【設定】!$G$7,IF($J30="判定中",$M30,IF($J30="未完了",$M30,"")),"")</f>
        <v/>
      </c>
      <c r="T30" s="66" t="str">
        <f>IF($E30=【設定】!$G$8,IF($J30="○",$M30,""),"")</f>
        <v/>
      </c>
      <c r="U30" s="66" t="str">
        <f>IF($E30=【設定】!$G$8,IF($J30="判定中",$M30,IF($J30="未完了",$M30,"")),"")</f>
        <v/>
      </c>
      <c r="V30" s="66" t="str">
        <f>IF($E30=【設定】!$G$9,IF($J30="○",$M30,""),"")</f>
        <v/>
      </c>
      <c r="W30" s="66" t="str">
        <f>IF($E30=【設定】!$G$9,IF($J30="判定中",$M30,IF($J30="未完了",$M30,"")),"")</f>
        <v/>
      </c>
      <c r="X30" s="66" t="str">
        <f>IF($E30=【設定】!$G$10,IF($J30="○",$M30,""),"")</f>
        <v/>
      </c>
      <c r="Y30" s="66" t="str">
        <f>IF($E30=【設定】!$G$10,IF($J30="判定中",$M30,IF($J30="未完了",$M30,"")),"")</f>
        <v/>
      </c>
      <c r="Z30" s="66" t="str">
        <f>IF($E30=【設定】!$G$11,IF($J30="○",$M30,""),"")</f>
        <v/>
      </c>
      <c r="AA30" s="66" t="str">
        <f>IF($E30=【設定】!$G$11,IF($J30="判定中",$M30,IF($J30="未完了",$M30,"")),"")</f>
        <v/>
      </c>
    </row>
    <row r="31" spans="2:27" x14ac:dyDescent="0.2">
      <c r="B31" s="19">
        <f t="shared" si="9"/>
        <v>24</v>
      </c>
      <c r="C31" s="20" t="str">
        <f t="shared" si="13"/>
        <v/>
      </c>
      <c r="D31" s="48"/>
      <c r="E31" s="49"/>
      <c r="F31" s="50"/>
      <c r="G31" s="51"/>
      <c r="H31" s="52"/>
      <c r="I31" s="53"/>
      <c r="J31" s="54"/>
      <c r="K31" s="52"/>
      <c r="L31" s="47" t="str">
        <f>IF(J31="×",0,IF(I31="","",I31/(VLOOKUP(F31,【設定】!$C$6:$D$26,2,FALSE))))</f>
        <v/>
      </c>
      <c r="M31" s="64" t="str">
        <f>IF(J31="×",0,IF(I31="","",I31/(VLOOKUP(F31,【設定】!$C$6:$D$26,2,FALSE))*VLOOKUP(F31,【設定】!$C$6:$E$26,3,FALSE)))</f>
        <v/>
      </c>
      <c r="N31" s="66" t="str">
        <f t="shared" si="2"/>
        <v/>
      </c>
      <c r="O31" s="66" t="str">
        <f t="shared" si="3"/>
        <v/>
      </c>
      <c r="P31" s="66" t="str">
        <f t="shared" si="4"/>
        <v/>
      </c>
      <c r="Q31" s="66" t="str">
        <f t="shared" si="5"/>
        <v/>
      </c>
      <c r="R31" s="66" t="str">
        <f>IF($E31=【設定】!$G$7,IF($J31="○",$M31,""),"")</f>
        <v/>
      </c>
      <c r="S31" s="66" t="str">
        <f>IF($E31=【設定】!$G$7,IF($J31="判定中",$M31,IF($J31="未完了",$M31,"")),"")</f>
        <v/>
      </c>
      <c r="T31" s="66" t="str">
        <f>IF($E31=【設定】!$G$8,IF($J31="○",$M31,""),"")</f>
        <v/>
      </c>
      <c r="U31" s="66" t="str">
        <f>IF($E31=【設定】!$G$8,IF($J31="判定中",$M31,IF($J31="未完了",$M31,"")),"")</f>
        <v/>
      </c>
      <c r="V31" s="66" t="str">
        <f>IF($E31=【設定】!$G$9,IF($J31="○",$M31,""),"")</f>
        <v/>
      </c>
      <c r="W31" s="66" t="str">
        <f>IF($E31=【設定】!$G$9,IF($J31="判定中",$M31,IF($J31="未完了",$M31,"")),"")</f>
        <v/>
      </c>
      <c r="X31" s="66" t="str">
        <f>IF($E31=【設定】!$G$10,IF($J31="○",$M31,""),"")</f>
        <v/>
      </c>
      <c r="Y31" s="66" t="str">
        <f>IF($E31=【設定】!$G$10,IF($J31="判定中",$M31,IF($J31="未完了",$M31,"")),"")</f>
        <v/>
      </c>
      <c r="Z31" s="66" t="str">
        <f>IF($E31=【設定】!$G$11,IF($J31="○",$M31,""),"")</f>
        <v/>
      </c>
      <c r="AA31" s="66" t="str">
        <f>IF($E31=【設定】!$G$11,IF($J31="判定中",$M31,IF($J31="未完了",$M31,"")),"")</f>
        <v/>
      </c>
    </row>
    <row r="32" spans="2:27" x14ac:dyDescent="0.2">
      <c r="B32" s="19">
        <f t="shared" si="10"/>
        <v>25</v>
      </c>
      <c r="C32" s="20" t="str">
        <f t="shared" si="13"/>
        <v/>
      </c>
      <c r="D32" s="48"/>
      <c r="E32" s="49"/>
      <c r="F32" s="50"/>
      <c r="G32" s="51"/>
      <c r="H32" s="52"/>
      <c r="I32" s="53"/>
      <c r="J32" s="54"/>
      <c r="K32" s="52"/>
      <c r="L32" s="47" t="str">
        <f>IF(J32="×",0,IF(I32="","",I32/(VLOOKUP(F32,【設定】!$C$6:$D$26,2,FALSE))))</f>
        <v/>
      </c>
      <c r="M32" s="64" t="str">
        <f>IF(J32="×",0,IF(I32="","",I32/(VLOOKUP(F32,【設定】!$C$6:$D$26,2,FALSE))*VLOOKUP(F32,【設定】!$C$6:$E$26,3,FALSE)))</f>
        <v/>
      </c>
      <c r="N32" s="66" t="str">
        <f t="shared" si="2"/>
        <v/>
      </c>
      <c r="O32" s="66" t="str">
        <f t="shared" si="3"/>
        <v/>
      </c>
      <c r="P32" s="66" t="str">
        <f t="shared" si="4"/>
        <v/>
      </c>
      <c r="Q32" s="66" t="str">
        <f t="shared" si="5"/>
        <v/>
      </c>
      <c r="R32" s="66" t="str">
        <f>IF($E32=【設定】!$G$7,IF($J32="○",$M32,""),"")</f>
        <v/>
      </c>
      <c r="S32" s="66" t="str">
        <f>IF($E32=【設定】!$G$7,IF($J32="判定中",$M32,IF($J32="未完了",$M32,"")),"")</f>
        <v/>
      </c>
      <c r="T32" s="66" t="str">
        <f>IF($E32=【設定】!$G$8,IF($J32="○",$M32,""),"")</f>
        <v/>
      </c>
      <c r="U32" s="66" t="str">
        <f>IF($E32=【設定】!$G$8,IF($J32="判定中",$M32,IF($J32="未完了",$M32,"")),"")</f>
        <v/>
      </c>
      <c r="V32" s="66" t="str">
        <f>IF($E32=【設定】!$G$9,IF($J32="○",$M32,""),"")</f>
        <v/>
      </c>
      <c r="W32" s="66" t="str">
        <f>IF($E32=【設定】!$G$9,IF($J32="判定中",$M32,IF($J32="未完了",$M32,"")),"")</f>
        <v/>
      </c>
      <c r="X32" s="66" t="str">
        <f>IF($E32=【設定】!$G$10,IF($J32="○",$M32,""),"")</f>
        <v/>
      </c>
      <c r="Y32" s="66" t="str">
        <f>IF($E32=【設定】!$G$10,IF($J32="判定中",$M32,IF($J32="未完了",$M32,"")),"")</f>
        <v/>
      </c>
      <c r="Z32" s="66" t="str">
        <f>IF($E32=【設定】!$G$11,IF($J32="○",$M32,""),"")</f>
        <v/>
      </c>
      <c r="AA32" s="66" t="str">
        <f>IF($E32=【設定】!$G$11,IF($J32="判定中",$M32,IF($J32="未完了",$M32,"")),"")</f>
        <v/>
      </c>
    </row>
    <row r="33" spans="2:27" x14ac:dyDescent="0.2">
      <c r="B33" s="19">
        <f t="shared" si="10"/>
        <v>26</v>
      </c>
      <c r="C33" s="20" t="str">
        <f t="shared" si="13"/>
        <v/>
      </c>
      <c r="D33" s="48"/>
      <c r="E33" s="49"/>
      <c r="F33" s="50"/>
      <c r="G33" s="51"/>
      <c r="H33" s="52"/>
      <c r="I33" s="53"/>
      <c r="J33" s="54"/>
      <c r="K33" s="52"/>
      <c r="L33" s="47" t="str">
        <f>IF(J33="×",0,IF(I33="","",I33/(VLOOKUP(F33,【設定】!$C$6:$D$26,2,FALSE))))</f>
        <v/>
      </c>
      <c r="M33" s="64" t="str">
        <f>IF(J33="×",0,IF(I33="","",I33/(VLOOKUP(F33,【設定】!$C$6:$D$26,2,FALSE))*VLOOKUP(F33,【設定】!$C$6:$E$26,3,FALSE)))</f>
        <v/>
      </c>
      <c r="N33" s="66" t="str">
        <f t="shared" si="2"/>
        <v/>
      </c>
      <c r="O33" s="66" t="str">
        <f t="shared" si="3"/>
        <v/>
      </c>
      <c r="P33" s="66" t="str">
        <f t="shared" si="4"/>
        <v/>
      </c>
      <c r="Q33" s="66" t="str">
        <f t="shared" si="5"/>
        <v/>
      </c>
      <c r="R33" s="66" t="str">
        <f>IF($E33=【設定】!$G$7,IF($J33="○",$M33,""),"")</f>
        <v/>
      </c>
      <c r="S33" s="66" t="str">
        <f>IF($E33=【設定】!$G$7,IF($J33="判定中",$M33,IF($J33="未完了",$M33,"")),"")</f>
        <v/>
      </c>
      <c r="T33" s="66" t="str">
        <f>IF($E33=【設定】!$G$8,IF($J33="○",$M33,""),"")</f>
        <v/>
      </c>
      <c r="U33" s="66" t="str">
        <f>IF($E33=【設定】!$G$8,IF($J33="判定中",$M33,IF($J33="未完了",$M33,"")),"")</f>
        <v/>
      </c>
      <c r="V33" s="66" t="str">
        <f>IF($E33=【設定】!$G$9,IF($J33="○",$M33,""),"")</f>
        <v/>
      </c>
      <c r="W33" s="66" t="str">
        <f>IF($E33=【設定】!$G$9,IF($J33="判定中",$M33,IF($J33="未完了",$M33,"")),"")</f>
        <v/>
      </c>
      <c r="X33" s="66" t="str">
        <f>IF($E33=【設定】!$G$10,IF($J33="○",$M33,""),"")</f>
        <v/>
      </c>
      <c r="Y33" s="66" t="str">
        <f>IF($E33=【設定】!$G$10,IF($J33="判定中",$M33,IF($J33="未完了",$M33,"")),"")</f>
        <v/>
      </c>
      <c r="Z33" s="66" t="str">
        <f>IF($E33=【設定】!$G$11,IF($J33="○",$M33,""),"")</f>
        <v/>
      </c>
      <c r="AA33" s="66" t="str">
        <f>IF($E33=【設定】!$G$11,IF($J33="判定中",$M33,IF($J33="未完了",$M33,"")),"")</f>
        <v/>
      </c>
    </row>
    <row r="34" spans="2:27" x14ac:dyDescent="0.2">
      <c r="B34" s="19">
        <f t="shared" si="10"/>
        <v>27</v>
      </c>
      <c r="C34" s="20" t="str">
        <f t="shared" si="13"/>
        <v/>
      </c>
      <c r="D34" s="48"/>
      <c r="E34" s="49"/>
      <c r="F34" s="50"/>
      <c r="G34" s="51"/>
      <c r="H34" s="52"/>
      <c r="I34" s="53"/>
      <c r="J34" s="54"/>
      <c r="K34" s="52"/>
      <c r="L34" s="47" t="str">
        <f>IF(J34="×",0,IF(I34="","",I34/(VLOOKUP(F34,【設定】!$C$6:$D$26,2,FALSE))))</f>
        <v/>
      </c>
      <c r="M34" s="64" t="str">
        <f>IF(J34="×",0,IF(I34="","",I34/(VLOOKUP(F34,【設定】!$C$6:$D$26,2,FALSE))*VLOOKUP(F34,【設定】!$C$6:$E$26,3,FALSE)))</f>
        <v/>
      </c>
      <c r="N34" s="66" t="str">
        <f t="shared" si="2"/>
        <v/>
      </c>
      <c r="O34" s="66" t="str">
        <f t="shared" si="3"/>
        <v/>
      </c>
      <c r="P34" s="66" t="str">
        <f t="shared" si="4"/>
        <v/>
      </c>
      <c r="Q34" s="66" t="str">
        <f t="shared" si="5"/>
        <v/>
      </c>
      <c r="R34" s="66" t="str">
        <f>IF($E34=【設定】!$G$7,IF($J34="○",$M34,""),"")</f>
        <v/>
      </c>
      <c r="S34" s="66" t="str">
        <f>IF($E34=【設定】!$G$7,IF($J34="判定中",$M34,IF($J34="未完了",$M34,"")),"")</f>
        <v/>
      </c>
      <c r="T34" s="66" t="str">
        <f>IF($E34=【設定】!$G$8,IF($J34="○",$M34,""),"")</f>
        <v/>
      </c>
      <c r="U34" s="66" t="str">
        <f>IF($E34=【設定】!$G$8,IF($J34="判定中",$M34,IF($J34="未完了",$M34,"")),"")</f>
        <v/>
      </c>
      <c r="V34" s="66" t="str">
        <f>IF($E34=【設定】!$G$9,IF($J34="○",$M34,""),"")</f>
        <v/>
      </c>
      <c r="W34" s="66" t="str">
        <f>IF($E34=【設定】!$G$9,IF($J34="判定中",$M34,IF($J34="未完了",$M34,"")),"")</f>
        <v/>
      </c>
      <c r="X34" s="66" t="str">
        <f>IF($E34=【設定】!$G$10,IF($J34="○",$M34,""),"")</f>
        <v/>
      </c>
      <c r="Y34" s="66" t="str">
        <f>IF($E34=【設定】!$G$10,IF($J34="判定中",$M34,IF($J34="未完了",$M34,"")),"")</f>
        <v/>
      </c>
      <c r="Z34" s="66" t="str">
        <f>IF($E34=【設定】!$G$11,IF($J34="○",$M34,""),"")</f>
        <v/>
      </c>
      <c r="AA34" s="66" t="str">
        <f>IF($E34=【設定】!$G$11,IF($J34="判定中",$M34,IF($J34="未完了",$M34,"")),"")</f>
        <v/>
      </c>
    </row>
    <row r="35" spans="2:27" x14ac:dyDescent="0.2">
      <c r="B35" s="19">
        <f t="shared" ref="B35:B61" si="14">B34+1</f>
        <v>28</v>
      </c>
      <c r="C35" s="20" t="str">
        <f t="shared" ref="C35:C40" si="15">IF(D35="","",TEXT(D35,"YYYY年MM月"))</f>
        <v/>
      </c>
      <c r="D35" s="48"/>
      <c r="E35" s="49"/>
      <c r="F35" s="50"/>
      <c r="G35" s="51"/>
      <c r="H35" s="52"/>
      <c r="I35" s="53"/>
      <c r="J35" s="54"/>
      <c r="K35" s="52"/>
      <c r="L35" s="47" t="str">
        <f>IF(J35="×",0,IF(I35="","",I35/(VLOOKUP(F35,【設定】!$C$6:$D$26,2,FALSE))))</f>
        <v/>
      </c>
      <c r="M35" s="64" t="str">
        <f>IF(J35="×",0,IF(I35="","",I35/(VLOOKUP(F35,【設定】!$C$6:$D$26,2,FALSE))*VLOOKUP(F35,【設定】!$C$6:$E$26,3,FALSE)))</f>
        <v/>
      </c>
      <c r="N35" s="66" t="str">
        <f t="shared" si="2"/>
        <v/>
      </c>
      <c r="O35" s="66" t="str">
        <f t="shared" si="3"/>
        <v/>
      </c>
      <c r="P35" s="66" t="str">
        <f t="shared" si="4"/>
        <v/>
      </c>
      <c r="Q35" s="66" t="str">
        <f t="shared" si="5"/>
        <v/>
      </c>
      <c r="R35" s="66" t="str">
        <f>IF($E35=【設定】!$G$7,IF($J35="○",$M35,""),"")</f>
        <v/>
      </c>
      <c r="S35" s="66" t="str">
        <f>IF($E35=【設定】!$G$7,IF($J35="判定中",$M35,IF($J35="未完了",$M35,"")),"")</f>
        <v/>
      </c>
      <c r="T35" s="66" t="str">
        <f>IF($E35=【設定】!$G$8,IF($J35="○",$M35,""),"")</f>
        <v/>
      </c>
      <c r="U35" s="66" t="str">
        <f>IF($E35=【設定】!$G$8,IF($J35="判定中",$M35,IF($J35="未完了",$M35,"")),"")</f>
        <v/>
      </c>
      <c r="V35" s="66" t="str">
        <f>IF($E35=【設定】!$G$9,IF($J35="○",$M35,""),"")</f>
        <v/>
      </c>
      <c r="W35" s="66" t="str">
        <f>IF($E35=【設定】!$G$9,IF($J35="判定中",$M35,IF($J35="未完了",$M35,"")),"")</f>
        <v/>
      </c>
      <c r="X35" s="66" t="str">
        <f>IF($E35=【設定】!$G$10,IF($J35="○",$M35,""),"")</f>
        <v/>
      </c>
      <c r="Y35" s="66" t="str">
        <f>IF($E35=【設定】!$G$10,IF($J35="判定中",$M35,IF($J35="未完了",$M35,"")),"")</f>
        <v/>
      </c>
      <c r="Z35" s="66" t="str">
        <f>IF($E35=【設定】!$G$11,IF($J35="○",$M35,""),"")</f>
        <v/>
      </c>
      <c r="AA35" s="66" t="str">
        <f>IF($E35=【設定】!$G$11,IF($J35="判定中",$M35,IF($J35="未完了",$M35,"")),"")</f>
        <v/>
      </c>
    </row>
    <row r="36" spans="2:27" x14ac:dyDescent="0.2">
      <c r="B36" s="19">
        <f t="shared" si="14"/>
        <v>29</v>
      </c>
      <c r="C36" s="20" t="str">
        <f t="shared" si="15"/>
        <v/>
      </c>
      <c r="D36" s="48"/>
      <c r="E36" s="49"/>
      <c r="F36" s="50"/>
      <c r="G36" s="51"/>
      <c r="H36" s="52"/>
      <c r="I36" s="53"/>
      <c r="J36" s="54"/>
      <c r="K36" s="52"/>
      <c r="L36" s="47" t="str">
        <f>IF(J36="×",0,IF(I36="","",I36/(VLOOKUP(F36,【設定】!$C$6:$D$26,2,FALSE))))</f>
        <v/>
      </c>
      <c r="M36" s="64" t="str">
        <f>IF(J36="×",0,IF(I36="","",I36/(VLOOKUP(F36,【設定】!$C$6:$D$26,2,FALSE))*VLOOKUP(F36,【設定】!$C$6:$E$26,3,FALSE)))</f>
        <v/>
      </c>
      <c r="N36" s="66" t="str">
        <f t="shared" si="2"/>
        <v/>
      </c>
      <c r="O36" s="66" t="str">
        <f t="shared" si="3"/>
        <v/>
      </c>
      <c r="P36" s="66" t="str">
        <f t="shared" si="4"/>
        <v/>
      </c>
      <c r="Q36" s="66" t="str">
        <f t="shared" si="5"/>
        <v/>
      </c>
      <c r="R36" s="66" t="str">
        <f>IF($E36=【設定】!$G$7,IF($J36="○",$M36,""),"")</f>
        <v/>
      </c>
      <c r="S36" s="66" t="str">
        <f>IF($E36=【設定】!$G$7,IF($J36="判定中",$M36,IF($J36="未完了",$M36,"")),"")</f>
        <v/>
      </c>
      <c r="T36" s="66" t="str">
        <f>IF($E36=【設定】!$G$8,IF($J36="○",$M36,""),"")</f>
        <v/>
      </c>
      <c r="U36" s="66" t="str">
        <f>IF($E36=【設定】!$G$8,IF($J36="判定中",$M36,IF($J36="未完了",$M36,"")),"")</f>
        <v/>
      </c>
      <c r="V36" s="66" t="str">
        <f>IF($E36=【設定】!$G$9,IF($J36="○",$M36,""),"")</f>
        <v/>
      </c>
      <c r="W36" s="66" t="str">
        <f>IF($E36=【設定】!$G$9,IF($J36="判定中",$M36,IF($J36="未完了",$M36,"")),"")</f>
        <v/>
      </c>
      <c r="X36" s="66" t="str">
        <f>IF($E36=【設定】!$G$10,IF($J36="○",$M36,""),"")</f>
        <v/>
      </c>
      <c r="Y36" s="66" t="str">
        <f>IF($E36=【設定】!$G$10,IF($J36="判定中",$M36,IF($J36="未完了",$M36,"")),"")</f>
        <v/>
      </c>
      <c r="Z36" s="66" t="str">
        <f>IF($E36=【設定】!$G$11,IF($J36="○",$M36,""),"")</f>
        <v/>
      </c>
      <c r="AA36" s="66" t="str">
        <f>IF($E36=【設定】!$G$11,IF($J36="判定中",$M36,IF($J36="未完了",$M36,"")),"")</f>
        <v/>
      </c>
    </row>
    <row r="37" spans="2:27" x14ac:dyDescent="0.2">
      <c r="B37" s="19">
        <f t="shared" si="14"/>
        <v>30</v>
      </c>
      <c r="C37" s="20" t="str">
        <f t="shared" si="15"/>
        <v/>
      </c>
      <c r="D37" s="48"/>
      <c r="E37" s="49"/>
      <c r="F37" s="50"/>
      <c r="G37" s="51"/>
      <c r="H37" s="52"/>
      <c r="I37" s="53"/>
      <c r="J37" s="54"/>
      <c r="K37" s="52"/>
      <c r="L37" s="47" t="str">
        <f>IF(J37="×",0,IF(I37="","",I37/(VLOOKUP(F37,【設定】!$C$6:$D$26,2,FALSE))))</f>
        <v/>
      </c>
      <c r="M37" s="64" t="str">
        <f>IF(J37="×",0,IF(I37="","",I37/(VLOOKUP(F37,【設定】!$C$6:$D$26,2,FALSE))*VLOOKUP(F37,【設定】!$C$6:$E$26,3,FALSE)))</f>
        <v/>
      </c>
      <c r="N37" s="66" t="str">
        <f t="shared" si="2"/>
        <v/>
      </c>
      <c r="O37" s="66" t="str">
        <f t="shared" si="3"/>
        <v/>
      </c>
      <c r="P37" s="66" t="str">
        <f t="shared" si="4"/>
        <v/>
      </c>
      <c r="Q37" s="66" t="str">
        <f t="shared" si="5"/>
        <v/>
      </c>
      <c r="R37" s="66" t="str">
        <f>IF($E37=【設定】!$G$7,IF($J37="○",$M37,""),"")</f>
        <v/>
      </c>
      <c r="S37" s="66" t="str">
        <f>IF($E37=【設定】!$G$7,IF($J37="判定中",$M37,IF($J37="未完了",$M37,"")),"")</f>
        <v/>
      </c>
      <c r="T37" s="66" t="str">
        <f>IF($E37=【設定】!$G$8,IF($J37="○",$M37,""),"")</f>
        <v/>
      </c>
      <c r="U37" s="66" t="str">
        <f>IF($E37=【設定】!$G$8,IF($J37="判定中",$M37,IF($J37="未完了",$M37,"")),"")</f>
        <v/>
      </c>
      <c r="V37" s="66" t="str">
        <f>IF($E37=【設定】!$G$9,IF($J37="○",$M37,""),"")</f>
        <v/>
      </c>
      <c r="W37" s="66" t="str">
        <f>IF($E37=【設定】!$G$9,IF($J37="判定中",$M37,IF($J37="未完了",$M37,"")),"")</f>
        <v/>
      </c>
      <c r="X37" s="66" t="str">
        <f>IF($E37=【設定】!$G$10,IF($J37="○",$M37,""),"")</f>
        <v/>
      </c>
      <c r="Y37" s="66" t="str">
        <f>IF($E37=【設定】!$G$10,IF($J37="判定中",$M37,IF($J37="未完了",$M37,"")),"")</f>
        <v/>
      </c>
      <c r="Z37" s="66" t="str">
        <f>IF($E37=【設定】!$G$11,IF($J37="○",$M37,""),"")</f>
        <v/>
      </c>
      <c r="AA37" s="66" t="str">
        <f>IF($E37=【設定】!$G$11,IF($J37="判定中",$M37,IF($J37="未完了",$M37,"")),"")</f>
        <v/>
      </c>
    </row>
    <row r="38" spans="2:27" x14ac:dyDescent="0.2">
      <c r="B38" s="19">
        <f t="shared" si="14"/>
        <v>31</v>
      </c>
      <c r="C38" s="20" t="str">
        <f t="shared" si="15"/>
        <v/>
      </c>
      <c r="D38" s="48"/>
      <c r="E38" s="49"/>
      <c r="F38" s="50"/>
      <c r="G38" s="51"/>
      <c r="H38" s="52"/>
      <c r="I38" s="53"/>
      <c r="J38" s="54"/>
      <c r="K38" s="52"/>
      <c r="L38" s="47" t="str">
        <f>IF(J38="×",0,IF(I38="","",I38/(VLOOKUP(F38,【設定】!$C$6:$D$26,2,FALSE))))</f>
        <v/>
      </c>
      <c r="M38" s="64" t="str">
        <f>IF(J38="×",0,IF(I38="","",I38/(VLOOKUP(F38,【設定】!$C$6:$D$26,2,FALSE))*VLOOKUP(F38,【設定】!$C$6:$E$26,3,FALSE)))</f>
        <v/>
      </c>
      <c r="N38" s="66" t="str">
        <f t="shared" si="2"/>
        <v/>
      </c>
      <c r="O38" s="66" t="str">
        <f t="shared" si="3"/>
        <v/>
      </c>
      <c r="P38" s="66" t="str">
        <f t="shared" si="4"/>
        <v/>
      </c>
      <c r="Q38" s="66" t="str">
        <f t="shared" si="5"/>
        <v/>
      </c>
      <c r="R38" s="66" t="str">
        <f>IF($E38=【設定】!$G$7,IF($J38="○",$M38,""),"")</f>
        <v/>
      </c>
      <c r="S38" s="66" t="str">
        <f>IF($E38=【設定】!$G$7,IF($J38="判定中",$M38,IF($J38="未完了",$M38,"")),"")</f>
        <v/>
      </c>
      <c r="T38" s="66" t="str">
        <f>IF($E38=【設定】!$G$8,IF($J38="○",$M38,""),"")</f>
        <v/>
      </c>
      <c r="U38" s="66" t="str">
        <f>IF($E38=【設定】!$G$8,IF($J38="判定中",$M38,IF($J38="未完了",$M38,"")),"")</f>
        <v/>
      </c>
      <c r="V38" s="66" t="str">
        <f>IF($E38=【設定】!$G$9,IF($J38="○",$M38,""),"")</f>
        <v/>
      </c>
      <c r="W38" s="66" t="str">
        <f>IF($E38=【設定】!$G$9,IF($J38="判定中",$M38,IF($J38="未完了",$M38,"")),"")</f>
        <v/>
      </c>
      <c r="X38" s="66" t="str">
        <f>IF($E38=【設定】!$G$10,IF($J38="○",$M38,""),"")</f>
        <v/>
      </c>
      <c r="Y38" s="66" t="str">
        <f>IF($E38=【設定】!$G$10,IF($J38="判定中",$M38,IF($J38="未完了",$M38,"")),"")</f>
        <v/>
      </c>
      <c r="Z38" s="66" t="str">
        <f>IF($E38=【設定】!$G$11,IF($J38="○",$M38,""),"")</f>
        <v/>
      </c>
      <c r="AA38" s="66" t="str">
        <f>IF($E38=【設定】!$G$11,IF($J38="判定中",$M38,IF($J38="未完了",$M38,"")),"")</f>
        <v/>
      </c>
    </row>
    <row r="39" spans="2:27" x14ac:dyDescent="0.2">
      <c r="B39" s="19">
        <f t="shared" si="14"/>
        <v>32</v>
      </c>
      <c r="C39" s="20" t="str">
        <f t="shared" si="15"/>
        <v/>
      </c>
      <c r="D39" s="48"/>
      <c r="E39" s="49"/>
      <c r="F39" s="50"/>
      <c r="G39" s="51"/>
      <c r="H39" s="52"/>
      <c r="I39" s="53"/>
      <c r="J39" s="54"/>
      <c r="K39" s="52"/>
      <c r="L39" s="47" t="str">
        <f>IF(J39="×",0,IF(I39="","",I39/(VLOOKUP(F39,【設定】!$C$6:$D$26,2,FALSE))))</f>
        <v/>
      </c>
      <c r="M39" s="64" t="str">
        <f>IF(J39="×",0,IF(I39="","",I39/(VLOOKUP(F39,【設定】!$C$6:$D$26,2,FALSE))*VLOOKUP(F39,【設定】!$C$6:$E$26,3,FALSE)))</f>
        <v/>
      </c>
      <c r="N39" s="66" t="str">
        <f t="shared" si="2"/>
        <v/>
      </c>
      <c r="O39" s="66" t="str">
        <f t="shared" si="3"/>
        <v/>
      </c>
      <c r="P39" s="66" t="str">
        <f t="shared" si="4"/>
        <v/>
      </c>
      <c r="Q39" s="66" t="str">
        <f t="shared" si="5"/>
        <v/>
      </c>
      <c r="R39" s="66" t="str">
        <f>IF($E39=【設定】!$G$7,IF($J39="○",$M39,""),"")</f>
        <v/>
      </c>
      <c r="S39" s="66" t="str">
        <f>IF($E39=【設定】!$G$7,IF($J39="判定中",$M39,IF($J39="未完了",$M39,"")),"")</f>
        <v/>
      </c>
      <c r="T39" s="66" t="str">
        <f>IF($E39=【設定】!$G$8,IF($J39="○",$M39,""),"")</f>
        <v/>
      </c>
      <c r="U39" s="66" t="str">
        <f>IF($E39=【設定】!$G$8,IF($J39="判定中",$M39,IF($J39="未完了",$M39,"")),"")</f>
        <v/>
      </c>
      <c r="V39" s="66" t="str">
        <f>IF($E39=【設定】!$G$9,IF($J39="○",$M39,""),"")</f>
        <v/>
      </c>
      <c r="W39" s="66" t="str">
        <f>IF($E39=【設定】!$G$9,IF($J39="判定中",$M39,IF($J39="未完了",$M39,"")),"")</f>
        <v/>
      </c>
      <c r="X39" s="66" t="str">
        <f>IF($E39=【設定】!$G$10,IF($J39="○",$M39,""),"")</f>
        <v/>
      </c>
      <c r="Y39" s="66" t="str">
        <f>IF($E39=【設定】!$G$10,IF($J39="判定中",$M39,IF($J39="未完了",$M39,"")),"")</f>
        <v/>
      </c>
      <c r="Z39" s="66" t="str">
        <f>IF($E39=【設定】!$G$11,IF($J39="○",$M39,""),"")</f>
        <v/>
      </c>
      <c r="AA39" s="66" t="str">
        <f>IF($E39=【設定】!$G$11,IF($J39="判定中",$M39,IF($J39="未完了",$M39,"")),"")</f>
        <v/>
      </c>
    </row>
    <row r="40" spans="2:27" x14ac:dyDescent="0.2">
      <c r="B40" s="19">
        <f t="shared" si="14"/>
        <v>33</v>
      </c>
      <c r="C40" s="20" t="str">
        <f t="shared" si="15"/>
        <v/>
      </c>
      <c r="D40" s="48"/>
      <c r="E40" s="49"/>
      <c r="F40" s="50"/>
      <c r="G40" s="51"/>
      <c r="H40" s="52"/>
      <c r="I40" s="53"/>
      <c r="J40" s="54"/>
      <c r="K40" s="52"/>
      <c r="L40" s="47" t="str">
        <f>IF(J40="×",0,IF(I40="","",I40/(VLOOKUP(F40,【設定】!$C$6:$D$26,2,FALSE))))</f>
        <v/>
      </c>
      <c r="M40" s="64" t="str">
        <f>IF(J40="×",0,IF(I40="","",I40/(VLOOKUP(F40,【設定】!$C$6:$D$26,2,FALSE))*VLOOKUP(F40,【設定】!$C$6:$E$26,3,FALSE)))</f>
        <v/>
      </c>
      <c r="N40" s="66" t="str">
        <f t="shared" si="2"/>
        <v/>
      </c>
      <c r="O40" s="66" t="str">
        <f t="shared" si="3"/>
        <v/>
      </c>
      <c r="P40" s="66" t="str">
        <f t="shared" si="4"/>
        <v/>
      </c>
      <c r="Q40" s="66" t="str">
        <f t="shared" si="5"/>
        <v/>
      </c>
      <c r="R40" s="66" t="str">
        <f>IF($E40=【設定】!$G$7,IF($J40="○",$M40,""),"")</f>
        <v/>
      </c>
      <c r="S40" s="66" t="str">
        <f>IF($E40=【設定】!$G$7,IF($J40="判定中",$M40,IF($J40="未完了",$M40,"")),"")</f>
        <v/>
      </c>
      <c r="T40" s="66" t="str">
        <f>IF($E40=【設定】!$G$8,IF($J40="○",$M40,""),"")</f>
        <v/>
      </c>
      <c r="U40" s="66" t="str">
        <f>IF($E40=【設定】!$G$8,IF($J40="判定中",$M40,IF($J40="未完了",$M40,"")),"")</f>
        <v/>
      </c>
      <c r="V40" s="66" t="str">
        <f>IF($E40=【設定】!$G$9,IF($J40="○",$M40,""),"")</f>
        <v/>
      </c>
      <c r="W40" s="66" t="str">
        <f>IF($E40=【設定】!$G$9,IF($J40="判定中",$M40,IF($J40="未完了",$M40,"")),"")</f>
        <v/>
      </c>
      <c r="X40" s="66" t="str">
        <f>IF($E40=【設定】!$G$10,IF($J40="○",$M40,""),"")</f>
        <v/>
      </c>
      <c r="Y40" s="66" t="str">
        <f>IF($E40=【設定】!$G$10,IF($J40="判定中",$M40,IF($J40="未完了",$M40,"")),"")</f>
        <v/>
      </c>
      <c r="Z40" s="66" t="str">
        <f>IF($E40=【設定】!$G$11,IF($J40="○",$M40,""),"")</f>
        <v/>
      </c>
      <c r="AA40" s="66" t="str">
        <f>IF($E40=【設定】!$G$11,IF($J40="判定中",$M40,IF($J40="未完了",$M40,"")),"")</f>
        <v/>
      </c>
    </row>
    <row r="41" spans="2:27" x14ac:dyDescent="0.2">
      <c r="B41" s="19">
        <f t="shared" si="14"/>
        <v>34</v>
      </c>
      <c r="C41" s="20" t="str">
        <f t="shared" ref="C41" si="16">IF(D41="","",TEXT(D41,"YYYY年MM月"))</f>
        <v/>
      </c>
      <c r="D41" s="48"/>
      <c r="E41" s="49"/>
      <c r="F41" s="50"/>
      <c r="G41" s="51"/>
      <c r="H41" s="52"/>
      <c r="I41" s="53"/>
      <c r="J41" s="54"/>
      <c r="K41" s="52"/>
      <c r="L41" s="47" t="str">
        <f>IF(J41="×",0,IF(I41="","",I41/(VLOOKUP(F41,【設定】!$C$6:$D$26,2,FALSE))))</f>
        <v/>
      </c>
      <c r="M41" s="64" t="str">
        <f>IF(J41="×",0,IF(I41="","",I41/(VLOOKUP(F41,【設定】!$C$6:$D$26,2,FALSE))*VLOOKUP(F41,【設定】!$C$6:$E$26,3,FALSE)))</f>
        <v/>
      </c>
      <c r="N41" s="66" t="str">
        <f t="shared" si="2"/>
        <v/>
      </c>
      <c r="O41" s="66" t="str">
        <f t="shared" si="3"/>
        <v/>
      </c>
      <c r="P41" s="66" t="str">
        <f t="shared" si="4"/>
        <v/>
      </c>
      <c r="Q41" s="66" t="str">
        <f t="shared" si="5"/>
        <v/>
      </c>
      <c r="R41" s="66" t="str">
        <f>IF($E41=【設定】!$G$7,IF($J41="○",$M41,""),"")</f>
        <v/>
      </c>
      <c r="S41" s="66" t="str">
        <f>IF($E41=【設定】!$G$7,IF($J41="判定中",$M41,IF($J41="未完了",$M41,"")),"")</f>
        <v/>
      </c>
      <c r="T41" s="66" t="str">
        <f>IF($E41=【設定】!$G$8,IF($J41="○",$M41,""),"")</f>
        <v/>
      </c>
      <c r="U41" s="66" t="str">
        <f>IF($E41=【設定】!$G$8,IF($J41="判定中",$M41,IF($J41="未完了",$M41,"")),"")</f>
        <v/>
      </c>
      <c r="V41" s="66" t="str">
        <f>IF($E41=【設定】!$G$9,IF($J41="○",$M41,""),"")</f>
        <v/>
      </c>
      <c r="W41" s="66" t="str">
        <f>IF($E41=【設定】!$G$9,IF($J41="判定中",$M41,IF($J41="未完了",$M41,"")),"")</f>
        <v/>
      </c>
      <c r="X41" s="66" t="str">
        <f>IF($E41=【設定】!$G$10,IF($J41="○",$M41,""),"")</f>
        <v/>
      </c>
      <c r="Y41" s="66" t="str">
        <f>IF($E41=【設定】!$G$10,IF($J41="判定中",$M41,IF($J41="未完了",$M41,"")),"")</f>
        <v/>
      </c>
      <c r="Z41" s="66" t="str">
        <f>IF($E41=【設定】!$G$11,IF($J41="○",$M41,""),"")</f>
        <v/>
      </c>
      <c r="AA41" s="66" t="str">
        <f>IF($E41=【設定】!$G$11,IF($J41="判定中",$M41,IF($J41="未完了",$M41,"")),"")</f>
        <v/>
      </c>
    </row>
    <row r="42" spans="2:27" x14ac:dyDescent="0.2">
      <c r="B42" s="19">
        <f t="shared" si="14"/>
        <v>35</v>
      </c>
      <c r="C42" s="20" t="str">
        <f t="shared" ref="C42:C47" si="17">IF(D42="","",TEXT(D42,"YYYY年MM月"))</f>
        <v/>
      </c>
      <c r="D42" s="48"/>
      <c r="E42" s="49"/>
      <c r="F42" s="50"/>
      <c r="G42" s="51"/>
      <c r="H42" s="52"/>
      <c r="I42" s="53"/>
      <c r="J42" s="54"/>
      <c r="K42" s="52"/>
      <c r="L42" s="47" t="str">
        <f>IF(J42="×",0,IF(I42="","",I42/(VLOOKUP(F42,【設定】!$C$6:$D$26,2,FALSE))))</f>
        <v/>
      </c>
      <c r="M42" s="64" t="str">
        <f>IF(J42="×",0,IF(I42="","",I42/(VLOOKUP(F42,【設定】!$C$6:$D$26,2,FALSE))*VLOOKUP(F42,【設定】!$C$6:$E$26,3,FALSE)))</f>
        <v/>
      </c>
      <c r="N42" s="66" t="str">
        <f t="shared" si="2"/>
        <v/>
      </c>
      <c r="O42" s="66" t="str">
        <f t="shared" si="3"/>
        <v/>
      </c>
      <c r="P42" s="66" t="str">
        <f t="shared" si="4"/>
        <v/>
      </c>
      <c r="Q42" s="66" t="str">
        <f t="shared" si="5"/>
        <v/>
      </c>
      <c r="R42" s="66" t="str">
        <f>IF($E42=【設定】!$G$7,IF($J42="○",$M42,""),"")</f>
        <v/>
      </c>
      <c r="S42" s="66" t="str">
        <f>IF($E42=【設定】!$G$7,IF($J42="判定中",$M42,IF($J42="未完了",$M42,"")),"")</f>
        <v/>
      </c>
      <c r="T42" s="66" t="str">
        <f>IF($E42=【設定】!$G$8,IF($J42="○",$M42,""),"")</f>
        <v/>
      </c>
      <c r="U42" s="66" t="str">
        <f>IF($E42=【設定】!$G$8,IF($J42="判定中",$M42,IF($J42="未完了",$M42,"")),"")</f>
        <v/>
      </c>
      <c r="V42" s="66" t="str">
        <f>IF($E42=【設定】!$G$9,IF($J42="○",$M42,""),"")</f>
        <v/>
      </c>
      <c r="W42" s="66" t="str">
        <f>IF($E42=【設定】!$G$9,IF($J42="判定中",$M42,IF($J42="未完了",$M42,"")),"")</f>
        <v/>
      </c>
      <c r="X42" s="66" t="str">
        <f>IF($E42=【設定】!$G$10,IF($J42="○",$M42,""),"")</f>
        <v/>
      </c>
      <c r="Y42" s="66" t="str">
        <f>IF($E42=【設定】!$G$10,IF($J42="判定中",$M42,IF($J42="未完了",$M42,"")),"")</f>
        <v/>
      </c>
      <c r="Z42" s="66" t="str">
        <f>IF($E42=【設定】!$G$11,IF($J42="○",$M42,""),"")</f>
        <v/>
      </c>
      <c r="AA42" s="66" t="str">
        <f>IF($E42=【設定】!$G$11,IF($J42="判定中",$M42,IF($J42="未完了",$M42,"")),"")</f>
        <v/>
      </c>
    </row>
    <row r="43" spans="2:27" x14ac:dyDescent="0.2">
      <c r="B43" s="19">
        <f t="shared" si="14"/>
        <v>36</v>
      </c>
      <c r="C43" s="20" t="str">
        <f t="shared" si="17"/>
        <v/>
      </c>
      <c r="D43" s="48"/>
      <c r="E43" s="49"/>
      <c r="F43" s="50"/>
      <c r="G43" s="51"/>
      <c r="H43" s="52"/>
      <c r="I43" s="53"/>
      <c r="J43" s="54"/>
      <c r="K43" s="52"/>
      <c r="L43" s="47" t="str">
        <f>IF(J43="×",0,IF(I43="","",I43/(VLOOKUP(F43,【設定】!$C$6:$D$26,2,FALSE))))</f>
        <v/>
      </c>
      <c r="M43" s="64" t="str">
        <f>IF(J43="×",0,IF(I43="","",I43/(VLOOKUP(F43,【設定】!$C$6:$D$26,2,FALSE))*VLOOKUP(F43,【設定】!$C$6:$E$26,3,FALSE)))</f>
        <v/>
      </c>
      <c r="N43" s="66" t="str">
        <f t="shared" si="2"/>
        <v/>
      </c>
      <c r="O43" s="66" t="str">
        <f t="shared" si="3"/>
        <v/>
      </c>
      <c r="P43" s="66" t="str">
        <f t="shared" si="4"/>
        <v/>
      </c>
      <c r="Q43" s="66" t="str">
        <f t="shared" si="5"/>
        <v/>
      </c>
      <c r="R43" s="66" t="str">
        <f>IF($E43=【設定】!$G$7,IF($J43="○",$M43,""),"")</f>
        <v/>
      </c>
      <c r="S43" s="66" t="str">
        <f>IF($E43=【設定】!$G$7,IF($J43="判定中",$M43,IF($J43="未完了",$M43,"")),"")</f>
        <v/>
      </c>
      <c r="T43" s="66" t="str">
        <f>IF($E43=【設定】!$G$8,IF($J43="○",$M43,""),"")</f>
        <v/>
      </c>
      <c r="U43" s="66" t="str">
        <f>IF($E43=【設定】!$G$8,IF($J43="判定中",$M43,IF($J43="未完了",$M43,"")),"")</f>
        <v/>
      </c>
      <c r="V43" s="66" t="str">
        <f>IF($E43=【設定】!$G$9,IF($J43="○",$M43,""),"")</f>
        <v/>
      </c>
      <c r="W43" s="66" t="str">
        <f>IF($E43=【設定】!$G$9,IF($J43="判定中",$M43,IF($J43="未完了",$M43,"")),"")</f>
        <v/>
      </c>
      <c r="X43" s="66" t="str">
        <f>IF($E43=【設定】!$G$10,IF($J43="○",$M43,""),"")</f>
        <v/>
      </c>
      <c r="Y43" s="66" t="str">
        <f>IF($E43=【設定】!$G$10,IF($J43="判定中",$M43,IF($J43="未完了",$M43,"")),"")</f>
        <v/>
      </c>
      <c r="Z43" s="66" t="str">
        <f>IF($E43=【設定】!$G$11,IF($J43="○",$M43,""),"")</f>
        <v/>
      </c>
      <c r="AA43" s="66" t="str">
        <f>IF($E43=【設定】!$G$11,IF($J43="判定中",$M43,IF($J43="未完了",$M43,"")),"")</f>
        <v/>
      </c>
    </row>
    <row r="44" spans="2:27" x14ac:dyDescent="0.2">
      <c r="B44" s="19">
        <f t="shared" si="14"/>
        <v>37</v>
      </c>
      <c r="C44" s="20" t="str">
        <f t="shared" si="17"/>
        <v/>
      </c>
      <c r="D44" s="48"/>
      <c r="E44" s="49"/>
      <c r="F44" s="50"/>
      <c r="G44" s="51"/>
      <c r="H44" s="52"/>
      <c r="I44" s="53"/>
      <c r="J44" s="54"/>
      <c r="K44" s="52"/>
      <c r="L44" s="47" t="str">
        <f>IF(J44="×",0,IF(I44="","",I44/(VLOOKUP(F44,【設定】!$C$6:$D$26,2,FALSE))))</f>
        <v/>
      </c>
      <c r="M44" s="64" t="str">
        <f>IF(J44="×",0,IF(I44="","",I44/(VLOOKUP(F44,【設定】!$C$6:$D$26,2,FALSE))*VLOOKUP(F44,【設定】!$C$6:$E$26,3,FALSE)))</f>
        <v/>
      </c>
      <c r="N44" s="66" t="str">
        <f t="shared" si="2"/>
        <v/>
      </c>
      <c r="O44" s="66" t="str">
        <f t="shared" si="3"/>
        <v/>
      </c>
      <c r="P44" s="66" t="str">
        <f t="shared" si="4"/>
        <v/>
      </c>
      <c r="Q44" s="66" t="str">
        <f t="shared" si="5"/>
        <v/>
      </c>
      <c r="R44" s="66" t="str">
        <f>IF($E44=【設定】!$G$7,IF($J44="○",$M44,""),"")</f>
        <v/>
      </c>
      <c r="S44" s="66" t="str">
        <f>IF($E44=【設定】!$G$7,IF($J44="判定中",$M44,IF($J44="未完了",$M44,"")),"")</f>
        <v/>
      </c>
      <c r="T44" s="66" t="str">
        <f>IF($E44=【設定】!$G$8,IF($J44="○",$M44,""),"")</f>
        <v/>
      </c>
      <c r="U44" s="66" t="str">
        <f>IF($E44=【設定】!$G$8,IF($J44="判定中",$M44,IF($J44="未完了",$M44,"")),"")</f>
        <v/>
      </c>
      <c r="V44" s="66" t="str">
        <f>IF($E44=【設定】!$G$9,IF($J44="○",$M44,""),"")</f>
        <v/>
      </c>
      <c r="W44" s="66" t="str">
        <f>IF($E44=【設定】!$G$9,IF($J44="判定中",$M44,IF($J44="未完了",$M44,"")),"")</f>
        <v/>
      </c>
      <c r="X44" s="66" t="str">
        <f>IF($E44=【設定】!$G$10,IF($J44="○",$M44,""),"")</f>
        <v/>
      </c>
      <c r="Y44" s="66" t="str">
        <f>IF($E44=【設定】!$G$10,IF($J44="判定中",$M44,IF($J44="未完了",$M44,"")),"")</f>
        <v/>
      </c>
      <c r="Z44" s="66" t="str">
        <f>IF($E44=【設定】!$G$11,IF($J44="○",$M44,""),"")</f>
        <v/>
      </c>
      <c r="AA44" s="66" t="str">
        <f>IF($E44=【設定】!$G$11,IF($J44="判定中",$M44,IF($J44="未完了",$M44,"")),"")</f>
        <v/>
      </c>
    </row>
    <row r="45" spans="2:27" x14ac:dyDescent="0.2">
      <c r="B45" s="19">
        <f t="shared" si="14"/>
        <v>38</v>
      </c>
      <c r="C45" s="20" t="str">
        <f t="shared" si="17"/>
        <v/>
      </c>
      <c r="D45" s="48"/>
      <c r="E45" s="49"/>
      <c r="F45" s="50"/>
      <c r="G45" s="51"/>
      <c r="H45" s="52"/>
      <c r="I45" s="53"/>
      <c r="J45" s="54"/>
      <c r="K45" s="52"/>
      <c r="L45" s="47" t="str">
        <f>IF(J45="×",0,IF(I45="","",I45/(VLOOKUP(F45,【設定】!$C$6:$D$26,2,FALSE))))</f>
        <v/>
      </c>
      <c r="M45" s="64" t="str">
        <f>IF(J45="×",0,IF(I45="","",I45/(VLOOKUP(F45,【設定】!$C$6:$D$26,2,FALSE))*VLOOKUP(F45,【設定】!$C$6:$E$26,3,FALSE)))</f>
        <v/>
      </c>
      <c r="N45" s="66" t="str">
        <f t="shared" si="2"/>
        <v/>
      </c>
      <c r="O45" s="66" t="str">
        <f t="shared" si="3"/>
        <v/>
      </c>
      <c r="P45" s="66" t="str">
        <f t="shared" si="4"/>
        <v/>
      </c>
      <c r="Q45" s="66" t="str">
        <f t="shared" si="5"/>
        <v/>
      </c>
      <c r="R45" s="66" t="str">
        <f>IF($E45=【設定】!$G$7,IF($J45="○",$M45,""),"")</f>
        <v/>
      </c>
      <c r="S45" s="66" t="str">
        <f>IF($E45=【設定】!$G$7,IF($J45="判定中",$M45,IF($J45="未完了",$M45,"")),"")</f>
        <v/>
      </c>
      <c r="T45" s="66" t="str">
        <f>IF($E45=【設定】!$G$8,IF($J45="○",$M45,""),"")</f>
        <v/>
      </c>
      <c r="U45" s="66" t="str">
        <f>IF($E45=【設定】!$G$8,IF($J45="判定中",$M45,IF($J45="未完了",$M45,"")),"")</f>
        <v/>
      </c>
      <c r="V45" s="66" t="str">
        <f>IF($E45=【設定】!$G$9,IF($J45="○",$M45,""),"")</f>
        <v/>
      </c>
      <c r="W45" s="66" t="str">
        <f>IF($E45=【設定】!$G$9,IF($J45="判定中",$M45,IF($J45="未完了",$M45,"")),"")</f>
        <v/>
      </c>
      <c r="X45" s="66" t="str">
        <f>IF($E45=【設定】!$G$10,IF($J45="○",$M45,""),"")</f>
        <v/>
      </c>
      <c r="Y45" s="66" t="str">
        <f>IF($E45=【設定】!$G$10,IF($J45="判定中",$M45,IF($J45="未完了",$M45,"")),"")</f>
        <v/>
      </c>
      <c r="Z45" s="66" t="str">
        <f>IF($E45=【設定】!$G$11,IF($J45="○",$M45,""),"")</f>
        <v/>
      </c>
      <c r="AA45" s="66" t="str">
        <f>IF($E45=【設定】!$G$11,IF($J45="判定中",$M45,IF($J45="未完了",$M45,"")),"")</f>
        <v/>
      </c>
    </row>
    <row r="46" spans="2:27" x14ac:dyDescent="0.2">
      <c r="B46" s="19">
        <f t="shared" si="14"/>
        <v>39</v>
      </c>
      <c r="C46" s="20" t="str">
        <f t="shared" si="17"/>
        <v/>
      </c>
      <c r="D46" s="48"/>
      <c r="E46" s="49"/>
      <c r="F46" s="50"/>
      <c r="G46" s="51"/>
      <c r="H46" s="52"/>
      <c r="I46" s="53"/>
      <c r="J46" s="54"/>
      <c r="K46" s="52"/>
      <c r="L46" s="47" t="str">
        <f>IF(J46="×",0,IF(I46="","",I46/(VLOOKUP(F46,【設定】!$C$6:$D$26,2,FALSE))))</f>
        <v/>
      </c>
      <c r="M46" s="64" t="str">
        <f>IF(J46="×",0,IF(I46="","",I46/(VLOOKUP(F46,【設定】!$C$6:$D$26,2,FALSE))*VLOOKUP(F46,【設定】!$C$6:$E$26,3,FALSE)))</f>
        <v/>
      </c>
      <c r="N46" s="66" t="str">
        <f t="shared" si="2"/>
        <v/>
      </c>
      <c r="O46" s="66" t="str">
        <f t="shared" si="3"/>
        <v/>
      </c>
      <c r="P46" s="66" t="str">
        <f t="shared" si="4"/>
        <v/>
      </c>
      <c r="Q46" s="66" t="str">
        <f t="shared" si="5"/>
        <v/>
      </c>
      <c r="R46" s="66" t="str">
        <f>IF($E46=【設定】!$G$7,IF($J46="○",$M46,""),"")</f>
        <v/>
      </c>
      <c r="S46" s="66" t="str">
        <f>IF($E46=【設定】!$G$7,IF($J46="判定中",$M46,IF($J46="未完了",$M46,"")),"")</f>
        <v/>
      </c>
      <c r="T46" s="66" t="str">
        <f>IF($E46=【設定】!$G$8,IF($J46="○",$M46,""),"")</f>
        <v/>
      </c>
      <c r="U46" s="66" t="str">
        <f>IF($E46=【設定】!$G$8,IF($J46="判定中",$M46,IF($J46="未完了",$M46,"")),"")</f>
        <v/>
      </c>
      <c r="V46" s="66" t="str">
        <f>IF($E46=【設定】!$G$9,IF($J46="○",$M46,""),"")</f>
        <v/>
      </c>
      <c r="W46" s="66" t="str">
        <f>IF($E46=【設定】!$G$9,IF($J46="判定中",$M46,IF($J46="未完了",$M46,"")),"")</f>
        <v/>
      </c>
      <c r="X46" s="66" t="str">
        <f>IF($E46=【設定】!$G$10,IF($J46="○",$M46,""),"")</f>
        <v/>
      </c>
      <c r="Y46" s="66" t="str">
        <f>IF($E46=【設定】!$G$10,IF($J46="判定中",$M46,IF($J46="未完了",$M46,"")),"")</f>
        <v/>
      </c>
      <c r="Z46" s="66" t="str">
        <f>IF($E46=【設定】!$G$11,IF($J46="○",$M46,""),"")</f>
        <v/>
      </c>
      <c r="AA46" s="66" t="str">
        <f>IF($E46=【設定】!$G$11,IF($J46="判定中",$M46,IF($J46="未完了",$M46,"")),"")</f>
        <v/>
      </c>
    </row>
    <row r="47" spans="2:27" x14ac:dyDescent="0.2">
      <c r="B47" s="19">
        <f t="shared" si="14"/>
        <v>40</v>
      </c>
      <c r="C47" s="20" t="str">
        <f t="shared" si="17"/>
        <v/>
      </c>
      <c r="D47" s="48"/>
      <c r="E47" s="49"/>
      <c r="F47" s="50"/>
      <c r="G47" s="51"/>
      <c r="H47" s="52"/>
      <c r="I47" s="53"/>
      <c r="J47" s="54"/>
      <c r="K47" s="52"/>
      <c r="L47" s="47" t="str">
        <f>IF(J47="×",0,IF(I47="","",I47/(VLOOKUP(F47,【設定】!$C$6:$D$26,2,FALSE))))</f>
        <v/>
      </c>
      <c r="M47" s="64" t="str">
        <f>IF(J47="×",0,IF(I47="","",I47/(VLOOKUP(F47,【設定】!$C$6:$D$26,2,FALSE))*VLOOKUP(F47,【設定】!$C$6:$E$26,3,FALSE)))</f>
        <v/>
      </c>
      <c r="N47" s="66" t="str">
        <f t="shared" si="2"/>
        <v/>
      </c>
      <c r="O47" s="66" t="str">
        <f t="shared" si="3"/>
        <v/>
      </c>
      <c r="P47" s="66" t="str">
        <f t="shared" si="4"/>
        <v/>
      </c>
      <c r="Q47" s="66" t="str">
        <f t="shared" si="5"/>
        <v/>
      </c>
      <c r="R47" s="66" t="str">
        <f>IF($E47=【設定】!$G$7,IF($J47="○",$M47,""),"")</f>
        <v/>
      </c>
      <c r="S47" s="66" t="str">
        <f>IF($E47=【設定】!$G$7,IF($J47="判定中",$M47,IF($J47="未完了",$M47,"")),"")</f>
        <v/>
      </c>
      <c r="T47" s="66" t="str">
        <f>IF($E47=【設定】!$G$8,IF($J47="○",$M47,""),"")</f>
        <v/>
      </c>
      <c r="U47" s="66" t="str">
        <f>IF($E47=【設定】!$G$8,IF($J47="判定中",$M47,IF($J47="未完了",$M47,"")),"")</f>
        <v/>
      </c>
      <c r="V47" s="66" t="str">
        <f>IF($E47=【設定】!$G$9,IF($J47="○",$M47,""),"")</f>
        <v/>
      </c>
      <c r="W47" s="66" t="str">
        <f>IF($E47=【設定】!$G$9,IF($J47="判定中",$M47,IF($J47="未完了",$M47,"")),"")</f>
        <v/>
      </c>
      <c r="X47" s="66" t="str">
        <f>IF($E47=【設定】!$G$10,IF($J47="○",$M47,""),"")</f>
        <v/>
      </c>
      <c r="Y47" s="66" t="str">
        <f>IF($E47=【設定】!$G$10,IF($J47="判定中",$M47,IF($J47="未完了",$M47,"")),"")</f>
        <v/>
      </c>
      <c r="Z47" s="66" t="str">
        <f>IF($E47=【設定】!$G$11,IF($J47="○",$M47,""),"")</f>
        <v/>
      </c>
      <c r="AA47" s="66" t="str">
        <f>IF($E47=【設定】!$G$11,IF($J47="判定中",$M47,IF($J47="未完了",$M47,"")),"")</f>
        <v/>
      </c>
    </row>
    <row r="48" spans="2:27" x14ac:dyDescent="0.2">
      <c r="B48" s="19">
        <f t="shared" si="14"/>
        <v>41</v>
      </c>
      <c r="C48" s="20" t="str">
        <f t="shared" ref="C48" si="18">IF(D48="","",TEXT(D48,"YYYY年MM月"))</f>
        <v/>
      </c>
      <c r="D48" s="48"/>
      <c r="E48" s="49"/>
      <c r="F48" s="50"/>
      <c r="G48" s="51"/>
      <c r="H48" s="52"/>
      <c r="I48" s="53"/>
      <c r="J48" s="54"/>
      <c r="K48" s="52"/>
      <c r="L48" s="47" t="str">
        <f>IF(J48="×",0,IF(I48="","",I48/(VLOOKUP(F48,【設定】!$C$6:$D$26,2,FALSE))))</f>
        <v/>
      </c>
      <c r="M48" s="64" t="str">
        <f>IF(J48="×",0,IF(I48="","",I48/(VLOOKUP(F48,【設定】!$C$6:$D$26,2,FALSE))*VLOOKUP(F48,【設定】!$C$6:$E$26,3,FALSE)))</f>
        <v/>
      </c>
      <c r="N48" s="66" t="str">
        <f t="shared" si="2"/>
        <v/>
      </c>
      <c r="O48" s="66" t="str">
        <f t="shared" si="3"/>
        <v/>
      </c>
      <c r="P48" s="66" t="str">
        <f t="shared" si="4"/>
        <v/>
      </c>
      <c r="Q48" s="66" t="str">
        <f t="shared" si="5"/>
        <v/>
      </c>
      <c r="R48" s="66" t="str">
        <f>IF($E48=【設定】!$G$7,IF($J48="○",$M48,""),"")</f>
        <v/>
      </c>
      <c r="S48" s="66" t="str">
        <f>IF($E48=【設定】!$G$7,IF($J48="判定中",$M48,IF($J48="未完了",$M48,"")),"")</f>
        <v/>
      </c>
      <c r="T48" s="66" t="str">
        <f>IF($E48=【設定】!$G$8,IF($J48="○",$M48,""),"")</f>
        <v/>
      </c>
      <c r="U48" s="66" t="str">
        <f>IF($E48=【設定】!$G$8,IF($J48="判定中",$M48,IF($J48="未完了",$M48,"")),"")</f>
        <v/>
      </c>
      <c r="V48" s="66" t="str">
        <f>IF($E48=【設定】!$G$9,IF($J48="○",$M48,""),"")</f>
        <v/>
      </c>
      <c r="W48" s="66" t="str">
        <f>IF($E48=【設定】!$G$9,IF($J48="判定中",$M48,IF($J48="未完了",$M48,"")),"")</f>
        <v/>
      </c>
      <c r="X48" s="66" t="str">
        <f>IF($E48=【設定】!$G$10,IF($J48="○",$M48,""),"")</f>
        <v/>
      </c>
      <c r="Y48" s="66" t="str">
        <f>IF($E48=【設定】!$G$10,IF($J48="判定中",$M48,IF($J48="未完了",$M48,"")),"")</f>
        <v/>
      </c>
      <c r="Z48" s="66" t="str">
        <f>IF($E48=【設定】!$G$11,IF($J48="○",$M48,""),"")</f>
        <v/>
      </c>
      <c r="AA48" s="66" t="str">
        <f>IF($E48=【設定】!$G$11,IF($J48="判定中",$M48,IF($J48="未完了",$M48,"")),"")</f>
        <v/>
      </c>
    </row>
    <row r="49" spans="2:27" x14ac:dyDescent="0.2">
      <c r="B49" s="19">
        <f t="shared" si="14"/>
        <v>42</v>
      </c>
      <c r="C49" s="20" t="str">
        <f t="shared" ref="C49:C55" si="19">IF(D49="","",TEXT(D49,"YYYY年MM月"))</f>
        <v/>
      </c>
      <c r="D49" s="48"/>
      <c r="E49" s="49"/>
      <c r="F49" s="50"/>
      <c r="G49" s="51"/>
      <c r="H49" s="52"/>
      <c r="I49" s="53"/>
      <c r="J49" s="54"/>
      <c r="K49" s="52"/>
      <c r="L49" s="47" t="str">
        <f>IF(J49="×",0,IF(I49="","",I49/(VLOOKUP(F49,【設定】!$C$6:$D$26,2,FALSE))))</f>
        <v/>
      </c>
      <c r="M49" s="64" t="str">
        <f>IF(J49="×",0,IF(I49="","",I49/(VLOOKUP(F49,【設定】!$C$6:$D$26,2,FALSE))*VLOOKUP(F49,【設定】!$C$6:$E$26,3,FALSE)))</f>
        <v/>
      </c>
      <c r="N49" s="66" t="str">
        <f t="shared" si="2"/>
        <v/>
      </c>
      <c r="O49" s="66" t="str">
        <f t="shared" si="3"/>
        <v/>
      </c>
      <c r="P49" s="66" t="str">
        <f t="shared" si="4"/>
        <v/>
      </c>
      <c r="Q49" s="66" t="str">
        <f t="shared" si="5"/>
        <v/>
      </c>
      <c r="R49" s="66" t="str">
        <f>IF($E49=【設定】!$G$7,IF($J49="○",$M49,""),"")</f>
        <v/>
      </c>
      <c r="S49" s="66" t="str">
        <f>IF($E49=【設定】!$G$7,IF($J49="判定中",$M49,IF($J49="未完了",$M49,"")),"")</f>
        <v/>
      </c>
      <c r="T49" s="66" t="str">
        <f>IF($E49=【設定】!$G$8,IF($J49="○",$M49,""),"")</f>
        <v/>
      </c>
      <c r="U49" s="66" t="str">
        <f>IF($E49=【設定】!$G$8,IF($J49="判定中",$M49,IF($J49="未完了",$M49,"")),"")</f>
        <v/>
      </c>
      <c r="V49" s="66" t="str">
        <f>IF($E49=【設定】!$G$9,IF($J49="○",$M49,""),"")</f>
        <v/>
      </c>
      <c r="W49" s="66" t="str">
        <f>IF($E49=【設定】!$G$9,IF($J49="判定中",$M49,IF($J49="未完了",$M49,"")),"")</f>
        <v/>
      </c>
      <c r="X49" s="66" t="str">
        <f>IF($E49=【設定】!$G$10,IF($J49="○",$M49,""),"")</f>
        <v/>
      </c>
      <c r="Y49" s="66" t="str">
        <f>IF($E49=【設定】!$G$10,IF($J49="判定中",$M49,IF($J49="未完了",$M49,"")),"")</f>
        <v/>
      </c>
      <c r="Z49" s="66" t="str">
        <f>IF($E49=【設定】!$G$11,IF($J49="○",$M49,""),"")</f>
        <v/>
      </c>
      <c r="AA49" s="66" t="str">
        <f>IF($E49=【設定】!$G$11,IF($J49="判定中",$M49,IF($J49="未完了",$M49,"")),"")</f>
        <v/>
      </c>
    </row>
    <row r="50" spans="2:27" x14ac:dyDescent="0.2">
      <c r="B50" s="19">
        <f t="shared" si="14"/>
        <v>43</v>
      </c>
      <c r="C50" s="20" t="str">
        <f t="shared" si="19"/>
        <v/>
      </c>
      <c r="D50" s="48"/>
      <c r="E50" s="49"/>
      <c r="F50" s="50"/>
      <c r="G50" s="51"/>
      <c r="H50" s="52"/>
      <c r="I50" s="53"/>
      <c r="J50" s="54"/>
      <c r="K50" s="52"/>
      <c r="L50" s="47" t="str">
        <f>IF(J50="×",0,IF(I50="","",I50/(VLOOKUP(F50,【設定】!$C$6:$D$26,2,FALSE))))</f>
        <v/>
      </c>
      <c r="M50" s="64" t="str">
        <f>IF(J50="×",0,IF(I50="","",I50/(VLOOKUP(F50,【設定】!$C$6:$D$26,2,FALSE))*VLOOKUP(F50,【設定】!$C$6:$E$26,3,FALSE)))</f>
        <v/>
      </c>
      <c r="N50" s="66" t="str">
        <f t="shared" si="2"/>
        <v/>
      </c>
      <c r="O50" s="66" t="str">
        <f t="shared" si="3"/>
        <v/>
      </c>
      <c r="P50" s="66" t="str">
        <f t="shared" si="4"/>
        <v/>
      </c>
      <c r="Q50" s="66" t="str">
        <f t="shared" si="5"/>
        <v/>
      </c>
      <c r="R50" s="66" t="str">
        <f>IF($E50=【設定】!$G$7,IF($J50="○",$M50,""),"")</f>
        <v/>
      </c>
      <c r="S50" s="66" t="str">
        <f>IF($E50=【設定】!$G$7,IF($J50="判定中",$M50,IF($J50="未完了",$M50,"")),"")</f>
        <v/>
      </c>
      <c r="T50" s="66" t="str">
        <f>IF($E50=【設定】!$G$8,IF($J50="○",$M50,""),"")</f>
        <v/>
      </c>
      <c r="U50" s="66" t="str">
        <f>IF($E50=【設定】!$G$8,IF($J50="判定中",$M50,IF($J50="未完了",$M50,"")),"")</f>
        <v/>
      </c>
      <c r="V50" s="66" t="str">
        <f>IF($E50=【設定】!$G$9,IF($J50="○",$M50,""),"")</f>
        <v/>
      </c>
      <c r="W50" s="66" t="str">
        <f>IF($E50=【設定】!$G$9,IF($J50="判定中",$M50,IF($J50="未完了",$M50,"")),"")</f>
        <v/>
      </c>
      <c r="X50" s="66" t="str">
        <f>IF($E50=【設定】!$G$10,IF($J50="○",$M50,""),"")</f>
        <v/>
      </c>
      <c r="Y50" s="66" t="str">
        <f>IF($E50=【設定】!$G$10,IF($J50="判定中",$M50,IF($J50="未完了",$M50,"")),"")</f>
        <v/>
      </c>
      <c r="Z50" s="66" t="str">
        <f>IF($E50=【設定】!$G$11,IF($J50="○",$M50,""),"")</f>
        <v/>
      </c>
      <c r="AA50" s="66" t="str">
        <f>IF($E50=【設定】!$G$11,IF($J50="判定中",$M50,IF($J50="未完了",$M50,"")),"")</f>
        <v/>
      </c>
    </row>
    <row r="51" spans="2:27" x14ac:dyDescent="0.2">
      <c r="B51" s="19">
        <f t="shared" si="14"/>
        <v>44</v>
      </c>
      <c r="C51" s="20" t="str">
        <f t="shared" si="19"/>
        <v/>
      </c>
      <c r="D51" s="48"/>
      <c r="E51" s="49"/>
      <c r="F51" s="50"/>
      <c r="G51" s="51"/>
      <c r="H51" s="52"/>
      <c r="I51" s="53"/>
      <c r="J51" s="54"/>
      <c r="K51" s="52"/>
      <c r="L51" s="47" t="str">
        <f>IF(J51="×",0,IF(I51="","",I51/(VLOOKUP(F51,【設定】!$C$6:$D$26,2,FALSE))))</f>
        <v/>
      </c>
      <c r="M51" s="64" t="str">
        <f>IF(J51="×",0,IF(I51="","",I51/(VLOOKUP(F51,【設定】!$C$6:$D$26,2,FALSE))*VLOOKUP(F51,【設定】!$C$6:$E$26,3,FALSE)))</f>
        <v/>
      </c>
      <c r="N51" s="66" t="str">
        <f t="shared" si="2"/>
        <v/>
      </c>
      <c r="O51" s="66" t="str">
        <f t="shared" si="3"/>
        <v/>
      </c>
      <c r="P51" s="66" t="str">
        <f t="shared" si="4"/>
        <v/>
      </c>
      <c r="Q51" s="66" t="str">
        <f t="shared" si="5"/>
        <v/>
      </c>
      <c r="R51" s="66" t="str">
        <f>IF($E51=【設定】!$G$7,IF($J51="○",$M51,""),"")</f>
        <v/>
      </c>
      <c r="S51" s="66" t="str">
        <f>IF($E51=【設定】!$G$7,IF($J51="判定中",$M51,IF($J51="未完了",$M51,"")),"")</f>
        <v/>
      </c>
      <c r="T51" s="66" t="str">
        <f>IF($E51=【設定】!$G$8,IF($J51="○",$M51,""),"")</f>
        <v/>
      </c>
      <c r="U51" s="66" t="str">
        <f>IF($E51=【設定】!$G$8,IF($J51="判定中",$M51,IF($J51="未完了",$M51,"")),"")</f>
        <v/>
      </c>
      <c r="V51" s="66" t="str">
        <f>IF($E51=【設定】!$G$9,IF($J51="○",$M51,""),"")</f>
        <v/>
      </c>
      <c r="W51" s="66" t="str">
        <f>IF($E51=【設定】!$G$9,IF($J51="判定中",$M51,IF($J51="未完了",$M51,"")),"")</f>
        <v/>
      </c>
      <c r="X51" s="66" t="str">
        <f>IF($E51=【設定】!$G$10,IF($J51="○",$M51,""),"")</f>
        <v/>
      </c>
      <c r="Y51" s="66" t="str">
        <f>IF($E51=【設定】!$G$10,IF($J51="判定中",$M51,IF($J51="未完了",$M51,"")),"")</f>
        <v/>
      </c>
      <c r="Z51" s="66" t="str">
        <f>IF($E51=【設定】!$G$11,IF($J51="○",$M51,""),"")</f>
        <v/>
      </c>
      <c r="AA51" s="66" t="str">
        <f>IF($E51=【設定】!$G$11,IF($J51="判定中",$M51,IF($J51="未完了",$M51,"")),"")</f>
        <v/>
      </c>
    </row>
    <row r="52" spans="2:27" x14ac:dyDescent="0.2">
      <c r="B52" s="19">
        <f t="shared" si="14"/>
        <v>45</v>
      </c>
      <c r="C52" s="20" t="str">
        <f t="shared" si="19"/>
        <v/>
      </c>
      <c r="D52" s="48"/>
      <c r="E52" s="49"/>
      <c r="F52" s="50"/>
      <c r="G52" s="51"/>
      <c r="H52" s="52"/>
      <c r="I52" s="53"/>
      <c r="J52" s="54"/>
      <c r="K52" s="52"/>
      <c r="L52" s="47" t="str">
        <f>IF(J52="×",0,IF(I52="","",I52/(VLOOKUP(F52,【設定】!$C$6:$D$26,2,FALSE))))</f>
        <v/>
      </c>
      <c r="M52" s="64" t="str">
        <f>IF(J52="×",0,IF(I52="","",I52/(VLOOKUP(F52,【設定】!$C$6:$D$26,2,FALSE))*VLOOKUP(F52,【設定】!$C$6:$E$26,3,FALSE)))</f>
        <v/>
      </c>
      <c r="N52" s="66" t="str">
        <f t="shared" si="2"/>
        <v/>
      </c>
      <c r="O52" s="66" t="str">
        <f t="shared" si="3"/>
        <v/>
      </c>
      <c r="P52" s="66" t="str">
        <f t="shared" si="4"/>
        <v/>
      </c>
      <c r="Q52" s="66" t="str">
        <f t="shared" si="5"/>
        <v/>
      </c>
      <c r="R52" s="66" t="str">
        <f>IF($E52=【設定】!$G$7,IF($J52="○",$M52,""),"")</f>
        <v/>
      </c>
      <c r="S52" s="66" t="str">
        <f>IF($E52=【設定】!$G$7,IF($J52="判定中",$M52,IF($J52="未完了",$M52,"")),"")</f>
        <v/>
      </c>
      <c r="T52" s="66" t="str">
        <f>IF($E52=【設定】!$G$8,IF($J52="○",$M52,""),"")</f>
        <v/>
      </c>
      <c r="U52" s="66" t="str">
        <f>IF($E52=【設定】!$G$8,IF($J52="判定中",$M52,IF($J52="未完了",$M52,"")),"")</f>
        <v/>
      </c>
      <c r="V52" s="66" t="str">
        <f>IF($E52=【設定】!$G$9,IF($J52="○",$M52,""),"")</f>
        <v/>
      </c>
      <c r="W52" s="66" t="str">
        <f>IF($E52=【設定】!$G$9,IF($J52="判定中",$M52,IF($J52="未完了",$M52,"")),"")</f>
        <v/>
      </c>
      <c r="X52" s="66" t="str">
        <f>IF($E52=【設定】!$G$10,IF($J52="○",$M52,""),"")</f>
        <v/>
      </c>
      <c r="Y52" s="66" t="str">
        <f>IF($E52=【設定】!$G$10,IF($J52="判定中",$M52,IF($J52="未完了",$M52,"")),"")</f>
        <v/>
      </c>
      <c r="Z52" s="66" t="str">
        <f>IF($E52=【設定】!$G$11,IF($J52="○",$M52,""),"")</f>
        <v/>
      </c>
      <c r="AA52" s="66" t="str">
        <f>IF($E52=【設定】!$G$11,IF($J52="判定中",$M52,IF($J52="未完了",$M52,"")),"")</f>
        <v/>
      </c>
    </row>
    <row r="53" spans="2:27" x14ac:dyDescent="0.2">
      <c r="B53" s="19">
        <f t="shared" si="14"/>
        <v>46</v>
      </c>
      <c r="C53" s="20" t="str">
        <f t="shared" si="19"/>
        <v/>
      </c>
      <c r="D53" s="48"/>
      <c r="E53" s="49"/>
      <c r="F53" s="50"/>
      <c r="G53" s="51"/>
      <c r="H53" s="52"/>
      <c r="I53" s="53"/>
      <c r="J53" s="54"/>
      <c r="K53" s="52"/>
      <c r="L53" s="47" t="str">
        <f>IF(J53="×",0,IF(I53="","",I53/(VLOOKUP(F53,【設定】!$C$6:$D$26,2,FALSE))))</f>
        <v/>
      </c>
      <c r="M53" s="64" t="str">
        <f>IF(J53="×",0,IF(I53="","",I53/(VLOOKUP(F53,【設定】!$C$6:$D$26,2,FALSE))*VLOOKUP(F53,【設定】!$C$6:$E$26,3,FALSE)))</f>
        <v/>
      </c>
      <c r="N53" s="66" t="str">
        <f t="shared" si="2"/>
        <v/>
      </c>
      <c r="O53" s="66" t="str">
        <f t="shared" si="3"/>
        <v/>
      </c>
      <c r="P53" s="66" t="str">
        <f t="shared" si="4"/>
        <v/>
      </c>
      <c r="Q53" s="66" t="str">
        <f t="shared" si="5"/>
        <v/>
      </c>
      <c r="R53" s="66" t="str">
        <f>IF($E53=【設定】!$G$7,IF($J53="○",$M53,""),"")</f>
        <v/>
      </c>
      <c r="S53" s="66" t="str">
        <f>IF($E53=【設定】!$G$7,IF($J53="判定中",$M53,IF($J53="未完了",$M53,"")),"")</f>
        <v/>
      </c>
      <c r="T53" s="66" t="str">
        <f>IF($E53=【設定】!$G$8,IF($J53="○",$M53,""),"")</f>
        <v/>
      </c>
      <c r="U53" s="66" t="str">
        <f>IF($E53=【設定】!$G$8,IF($J53="判定中",$M53,IF($J53="未完了",$M53,"")),"")</f>
        <v/>
      </c>
      <c r="V53" s="66" t="str">
        <f>IF($E53=【設定】!$G$9,IF($J53="○",$M53,""),"")</f>
        <v/>
      </c>
      <c r="W53" s="66" t="str">
        <f>IF($E53=【設定】!$G$9,IF($J53="判定中",$M53,IF($J53="未完了",$M53,"")),"")</f>
        <v/>
      </c>
      <c r="X53" s="66" t="str">
        <f>IF($E53=【設定】!$G$10,IF($J53="○",$M53,""),"")</f>
        <v/>
      </c>
      <c r="Y53" s="66" t="str">
        <f>IF($E53=【設定】!$G$10,IF($J53="判定中",$M53,IF($J53="未完了",$M53,"")),"")</f>
        <v/>
      </c>
      <c r="Z53" s="66" t="str">
        <f>IF($E53=【設定】!$G$11,IF($J53="○",$M53,""),"")</f>
        <v/>
      </c>
      <c r="AA53" s="66" t="str">
        <f>IF($E53=【設定】!$G$11,IF($J53="判定中",$M53,IF($J53="未完了",$M53,"")),"")</f>
        <v/>
      </c>
    </row>
    <row r="54" spans="2:27" x14ac:dyDescent="0.2">
      <c r="B54" s="19">
        <f t="shared" si="14"/>
        <v>47</v>
      </c>
      <c r="C54" s="20" t="str">
        <f t="shared" si="19"/>
        <v/>
      </c>
      <c r="D54" s="48"/>
      <c r="E54" s="49"/>
      <c r="F54" s="50"/>
      <c r="G54" s="51"/>
      <c r="H54" s="52"/>
      <c r="I54" s="53"/>
      <c r="J54" s="54"/>
      <c r="K54" s="52"/>
      <c r="L54" s="47" t="str">
        <f>IF(J54="×",0,IF(I54="","",I54/(VLOOKUP(F54,【設定】!$C$6:$D$26,2,FALSE))))</f>
        <v/>
      </c>
      <c r="M54" s="64" t="str">
        <f>IF(J54="×",0,IF(I54="","",I54/(VLOOKUP(F54,【設定】!$C$6:$D$26,2,FALSE))*VLOOKUP(F54,【設定】!$C$6:$E$26,3,FALSE)))</f>
        <v/>
      </c>
      <c r="N54" s="66" t="str">
        <f t="shared" si="2"/>
        <v/>
      </c>
      <c r="O54" s="66" t="str">
        <f t="shared" si="3"/>
        <v/>
      </c>
      <c r="P54" s="66" t="str">
        <f t="shared" si="4"/>
        <v/>
      </c>
      <c r="Q54" s="66" t="str">
        <f t="shared" si="5"/>
        <v/>
      </c>
      <c r="R54" s="66" t="str">
        <f>IF($E54=【設定】!$G$7,IF($J54="○",$M54,""),"")</f>
        <v/>
      </c>
      <c r="S54" s="66" t="str">
        <f>IF($E54=【設定】!$G$7,IF($J54="判定中",$M54,IF($J54="未完了",$M54,"")),"")</f>
        <v/>
      </c>
      <c r="T54" s="66" t="str">
        <f>IF($E54=【設定】!$G$8,IF($J54="○",$M54,""),"")</f>
        <v/>
      </c>
      <c r="U54" s="66" t="str">
        <f>IF($E54=【設定】!$G$8,IF($J54="判定中",$M54,IF($J54="未完了",$M54,"")),"")</f>
        <v/>
      </c>
      <c r="V54" s="66" t="str">
        <f>IF($E54=【設定】!$G$9,IF($J54="○",$M54,""),"")</f>
        <v/>
      </c>
      <c r="W54" s="66" t="str">
        <f>IF($E54=【設定】!$G$9,IF($J54="判定中",$M54,IF($J54="未完了",$M54,"")),"")</f>
        <v/>
      </c>
      <c r="X54" s="66" t="str">
        <f>IF($E54=【設定】!$G$10,IF($J54="○",$M54,""),"")</f>
        <v/>
      </c>
      <c r="Y54" s="66" t="str">
        <f>IF($E54=【設定】!$G$10,IF($J54="判定中",$M54,IF($J54="未完了",$M54,"")),"")</f>
        <v/>
      </c>
      <c r="Z54" s="66" t="str">
        <f>IF($E54=【設定】!$G$11,IF($J54="○",$M54,""),"")</f>
        <v/>
      </c>
      <c r="AA54" s="66" t="str">
        <f>IF($E54=【設定】!$G$11,IF($J54="判定中",$M54,IF($J54="未完了",$M54,"")),"")</f>
        <v/>
      </c>
    </row>
    <row r="55" spans="2:27" x14ac:dyDescent="0.2">
      <c r="B55" s="19">
        <f t="shared" si="14"/>
        <v>48</v>
      </c>
      <c r="C55" s="20" t="str">
        <f t="shared" si="19"/>
        <v/>
      </c>
      <c r="D55" s="48"/>
      <c r="E55" s="49"/>
      <c r="F55" s="50"/>
      <c r="G55" s="51"/>
      <c r="H55" s="52"/>
      <c r="I55" s="53"/>
      <c r="J55" s="54"/>
      <c r="K55" s="52"/>
      <c r="L55" s="47" t="str">
        <f>IF(J55="×",0,IF(I55="","",I55/(VLOOKUP(F55,【設定】!$C$6:$D$26,2,FALSE))))</f>
        <v/>
      </c>
      <c r="M55" s="64" t="str">
        <f>IF(J55="×",0,IF(I55="","",I55/(VLOOKUP(F55,【設定】!$C$6:$D$26,2,FALSE))*VLOOKUP(F55,【設定】!$C$6:$E$26,3,FALSE)))</f>
        <v/>
      </c>
      <c r="N55" s="66" t="str">
        <f t="shared" si="2"/>
        <v/>
      </c>
      <c r="O55" s="66" t="str">
        <f t="shared" si="3"/>
        <v/>
      </c>
      <c r="P55" s="66" t="str">
        <f t="shared" si="4"/>
        <v/>
      </c>
      <c r="Q55" s="66" t="str">
        <f t="shared" si="5"/>
        <v/>
      </c>
      <c r="R55" s="66" t="str">
        <f>IF($E55=【設定】!$G$7,IF($J55="○",$M55,""),"")</f>
        <v/>
      </c>
      <c r="S55" s="66" t="str">
        <f>IF($E55=【設定】!$G$7,IF($J55="判定中",$M55,IF($J55="未完了",$M55,"")),"")</f>
        <v/>
      </c>
      <c r="T55" s="66" t="str">
        <f>IF($E55=【設定】!$G$8,IF($J55="○",$M55,""),"")</f>
        <v/>
      </c>
      <c r="U55" s="66" t="str">
        <f>IF($E55=【設定】!$G$8,IF($J55="判定中",$M55,IF($J55="未完了",$M55,"")),"")</f>
        <v/>
      </c>
      <c r="V55" s="66" t="str">
        <f>IF($E55=【設定】!$G$9,IF($J55="○",$M55,""),"")</f>
        <v/>
      </c>
      <c r="W55" s="66" t="str">
        <f>IF($E55=【設定】!$G$9,IF($J55="判定中",$M55,IF($J55="未完了",$M55,"")),"")</f>
        <v/>
      </c>
      <c r="X55" s="66" t="str">
        <f>IF($E55=【設定】!$G$10,IF($J55="○",$M55,""),"")</f>
        <v/>
      </c>
      <c r="Y55" s="66" t="str">
        <f>IF($E55=【設定】!$G$10,IF($J55="判定中",$M55,IF($J55="未完了",$M55,"")),"")</f>
        <v/>
      </c>
      <c r="Z55" s="66" t="str">
        <f>IF($E55=【設定】!$G$11,IF($J55="○",$M55,""),"")</f>
        <v/>
      </c>
      <c r="AA55" s="66" t="str">
        <f>IF($E55=【設定】!$G$11,IF($J55="判定中",$M55,IF($J55="未完了",$M55,"")),"")</f>
        <v/>
      </c>
    </row>
    <row r="56" spans="2:27" x14ac:dyDescent="0.2">
      <c r="B56" s="19">
        <f t="shared" si="14"/>
        <v>49</v>
      </c>
      <c r="C56" s="20" t="str">
        <f t="shared" ref="C56" si="20">IF(D56="","",TEXT(D56,"YYYY年MM月"))</f>
        <v/>
      </c>
      <c r="D56" s="48"/>
      <c r="E56" s="49"/>
      <c r="F56" s="50"/>
      <c r="G56" s="51"/>
      <c r="H56" s="52"/>
      <c r="I56" s="53"/>
      <c r="J56" s="54"/>
      <c r="K56" s="52"/>
      <c r="L56" s="47" t="str">
        <f>IF(J56="×",0,IF(I56="","",I56/(VLOOKUP(F56,【設定】!$C$6:$D$26,2,FALSE))))</f>
        <v/>
      </c>
      <c r="M56" s="64" t="str">
        <f>IF(J56="×",0,IF(I56="","",I56/(VLOOKUP(F56,【設定】!$C$6:$D$26,2,FALSE))*VLOOKUP(F56,【設定】!$C$6:$E$26,3,FALSE)))</f>
        <v/>
      </c>
      <c r="N56" s="66" t="str">
        <f t="shared" si="2"/>
        <v/>
      </c>
      <c r="O56" s="66" t="str">
        <f t="shared" si="3"/>
        <v/>
      </c>
      <c r="P56" s="66" t="str">
        <f t="shared" si="4"/>
        <v/>
      </c>
      <c r="Q56" s="66" t="str">
        <f t="shared" si="5"/>
        <v/>
      </c>
      <c r="R56" s="66" t="str">
        <f>IF($E56=【設定】!$G$7,IF($J56="○",$M56,""),"")</f>
        <v/>
      </c>
      <c r="S56" s="66" t="str">
        <f>IF($E56=【設定】!$G$7,IF($J56="判定中",$M56,IF($J56="未完了",$M56,"")),"")</f>
        <v/>
      </c>
      <c r="T56" s="66" t="str">
        <f>IF($E56=【設定】!$G$8,IF($J56="○",$M56,""),"")</f>
        <v/>
      </c>
      <c r="U56" s="66" t="str">
        <f>IF($E56=【設定】!$G$8,IF($J56="判定中",$M56,IF($J56="未完了",$M56,"")),"")</f>
        <v/>
      </c>
      <c r="V56" s="66" t="str">
        <f>IF($E56=【設定】!$G$9,IF($J56="○",$M56,""),"")</f>
        <v/>
      </c>
      <c r="W56" s="66" t="str">
        <f>IF($E56=【設定】!$G$9,IF($J56="判定中",$M56,IF($J56="未完了",$M56,"")),"")</f>
        <v/>
      </c>
      <c r="X56" s="66" t="str">
        <f>IF($E56=【設定】!$G$10,IF($J56="○",$M56,""),"")</f>
        <v/>
      </c>
      <c r="Y56" s="66" t="str">
        <f>IF($E56=【設定】!$G$10,IF($J56="判定中",$M56,IF($J56="未完了",$M56,"")),"")</f>
        <v/>
      </c>
      <c r="Z56" s="66" t="str">
        <f>IF($E56=【設定】!$G$11,IF($J56="○",$M56,""),"")</f>
        <v/>
      </c>
      <c r="AA56" s="66" t="str">
        <f>IF($E56=【設定】!$G$11,IF($J56="判定中",$M56,IF($J56="未完了",$M56,"")),"")</f>
        <v/>
      </c>
    </row>
    <row r="57" spans="2:27" x14ac:dyDescent="0.2">
      <c r="B57" s="19">
        <f t="shared" si="14"/>
        <v>50</v>
      </c>
      <c r="C57" s="20" t="str">
        <f>IF(D57="","",TEXT(D57,"YYYY年MM月"))</f>
        <v/>
      </c>
      <c r="D57" s="48"/>
      <c r="E57" s="49"/>
      <c r="F57" s="50"/>
      <c r="G57" s="51"/>
      <c r="H57" s="52"/>
      <c r="I57" s="53"/>
      <c r="J57" s="54"/>
      <c r="K57" s="52"/>
      <c r="L57" s="47" t="str">
        <f>IF(J57="×",0,IF(I57="","",I57/(VLOOKUP(F57,【設定】!$C$6:$D$26,2,FALSE))))</f>
        <v/>
      </c>
      <c r="M57" s="64" t="str">
        <f>IF(J57="×",0,IF(I57="","",I57/(VLOOKUP(F57,【設定】!$C$6:$D$26,2,FALSE))*VLOOKUP(F57,【設定】!$C$6:$E$26,3,FALSE)))</f>
        <v/>
      </c>
      <c r="N57" s="66" t="str">
        <f t="shared" si="2"/>
        <v/>
      </c>
      <c r="O57" s="66" t="str">
        <f t="shared" si="3"/>
        <v/>
      </c>
      <c r="P57" s="66" t="str">
        <f t="shared" si="4"/>
        <v/>
      </c>
      <c r="Q57" s="66" t="str">
        <f t="shared" si="5"/>
        <v/>
      </c>
      <c r="R57" s="66" t="str">
        <f>IF($E57=【設定】!$G$7,IF($J57="○",$M57,""),"")</f>
        <v/>
      </c>
      <c r="S57" s="66" t="str">
        <f>IF($E57=【設定】!$G$7,IF($J57="判定中",$M57,IF($J57="未完了",$M57,"")),"")</f>
        <v/>
      </c>
      <c r="T57" s="66" t="str">
        <f>IF($E57=【設定】!$G$8,IF($J57="○",$M57,""),"")</f>
        <v/>
      </c>
      <c r="U57" s="66" t="str">
        <f>IF($E57=【設定】!$G$8,IF($J57="判定中",$M57,IF($J57="未完了",$M57,"")),"")</f>
        <v/>
      </c>
      <c r="V57" s="66" t="str">
        <f>IF($E57=【設定】!$G$9,IF($J57="○",$M57,""),"")</f>
        <v/>
      </c>
      <c r="W57" s="66" t="str">
        <f>IF($E57=【設定】!$G$9,IF($J57="判定中",$M57,IF($J57="未完了",$M57,"")),"")</f>
        <v/>
      </c>
      <c r="X57" s="66" t="str">
        <f>IF($E57=【設定】!$G$10,IF($J57="○",$M57,""),"")</f>
        <v/>
      </c>
      <c r="Y57" s="66" t="str">
        <f>IF($E57=【設定】!$G$10,IF($J57="判定中",$M57,IF($J57="未完了",$M57,"")),"")</f>
        <v/>
      </c>
      <c r="Z57" s="66" t="str">
        <f>IF($E57=【設定】!$G$11,IF($J57="○",$M57,""),"")</f>
        <v/>
      </c>
      <c r="AA57" s="66" t="str">
        <f>IF($E57=【設定】!$G$11,IF($J57="判定中",$M57,IF($J57="未完了",$M57,"")),"")</f>
        <v/>
      </c>
    </row>
    <row r="58" spans="2:27" x14ac:dyDescent="0.2">
      <c r="B58" s="19">
        <f t="shared" si="14"/>
        <v>51</v>
      </c>
      <c r="C58" s="20" t="str">
        <f>IF(D58="","",TEXT(D58,"YYYY年MM月"))</f>
        <v/>
      </c>
      <c r="D58" s="48"/>
      <c r="E58" s="49"/>
      <c r="F58" s="50"/>
      <c r="G58" s="51"/>
      <c r="H58" s="52"/>
      <c r="I58" s="53"/>
      <c r="J58" s="54"/>
      <c r="K58" s="52"/>
      <c r="L58" s="47" t="str">
        <f>IF(J58="×",0,IF(I58="","",I58/(VLOOKUP(F58,【設定】!$C$6:$D$26,2,FALSE))))</f>
        <v/>
      </c>
      <c r="M58" s="64" t="str">
        <f>IF(J58="×",0,IF(I58="","",I58/(VLOOKUP(F58,【設定】!$C$6:$D$26,2,FALSE))*VLOOKUP(F58,【設定】!$C$6:$E$26,3,FALSE)))</f>
        <v/>
      </c>
      <c r="N58" s="66" t="str">
        <f t="shared" si="2"/>
        <v/>
      </c>
      <c r="O58" s="66" t="str">
        <f t="shared" si="3"/>
        <v/>
      </c>
      <c r="P58" s="66" t="str">
        <f t="shared" si="4"/>
        <v/>
      </c>
      <c r="Q58" s="66" t="str">
        <f t="shared" si="5"/>
        <v/>
      </c>
      <c r="R58" s="66" t="str">
        <f>IF($E58=【設定】!$G$7,IF($J58="○",$M58,""),"")</f>
        <v/>
      </c>
      <c r="S58" s="66" t="str">
        <f>IF($E58=【設定】!$G$7,IF($J58="判定中",$M58,IF($J58="未完了",$M58,"")),"")</f>
        <v/>
      </c>
      <c r="T58" s="66" t="str">
        <f>IF($E58=【設定】!$G$8,IF($J58="○",$M58,""),"")</f>
        <v/>
      </c>
      <c r="U58" s="66" t="str">
        <f>IF($E58=【設定】!$G$8,IF($J58="判定中",$M58,IF($J58="未完了",$M58,"")),"")</f>
        <v/>
      </c>
      <c r="V58" s="66" t="str">
        <f>IF($E58=【設定】!$G$9,IF($J58="○",$M58,""),"")</f>
        <v/>
      </c>
      <c r="W58" s="66" t="str">
        <f>IF($E58=【設定】!$G$9,IF($J58="判定中",$M58,IF($J58="未完了",$M58,"")),"")</f>
        <v/>
      </c>
      <c r="X58" s="66" t="str">
        <f>IF($E58=【設定】!$G$10,IF($J58="○",$M58,""),"")</f>
        <v/>
      </c>
      <c r="Y58" s="66" t="str">
        <f>IF($E58=【設定】!$G$10,IF($J58="判定中",$M58,IF($J58="未完了",$M58,"")),"")</f>
        <v/>
      </c>
      <c r="Z58" s="66" t="str">
        <f>IF($E58=【設定】!$G$11,IF($J58="○",$M58,""),"")</f>
        <v/>
      </c>
      <c r="AA58" s="66" t="str">
        <f>IF($E58=【設定】!$G$11,IF($J58="判定中",$M58,IF($J58="未完了",$M58,"")),"")</f>
        <v/>
      </c>
    </row>
    <row r="59" spans="2:27" x14ac:dyDescent="0.2">
      <c r="B59" s="19">
        <f t="shared" si="14"/>
        <v>52</v>
      </c>
      <c r="C59" s="20" t="str">
        <f>IF(D59="","",TEXT(D59,"YYYY年MM月"))</f>
        <v/>
      </c>
      <c r="D59" s="48"/>
      <c r="E59" s="49"/>
      <c r="F59" s="50"/>
      <c r="G59" s="51"/>
      <c r="H59" s="52"/>
      <c r="I59" s="53"/>
      <c r="J59" s="54"/>
      <c r="K59" s="52"/>
      <c r="L59" s="47" t="str">
        <f>IF(J59="×",0,IF(I59="","",I59/(VLOOKUP(F59,【設定】!$C$6:$D$26,2,FALSE))))</f>
        <v/>
      </c>
      <c r="M59" s="64" t="str">
        <f>IF(J59="×",0,IF(I59="","",I59/(VLOOKUP(F59,【設定】!$C$6:$D$26,2,FALSE))*VLOOKUP(F59,【設定】!$C$6:$E$26,3,FALSE)))</f>
        <v/>
      </c>
      <c r="N59" s="66" t="str">
        <f t="shared" si="2"/>
        <v/>
      </c>
      <c r="O59" s="66" t="str">
        <f t="shared" si="3"/>
        <v/>
      </c>
      <c r="P59" s="66" t="str">
        <f t="shared" si="4"/>
        <v/>
      </c>
      <c r="Q59" s="66" t="str">
        <f t="shared" si="5"/>
        <v/>
      </c>
      <c r="R59" s="66" t="str">
        <f>IF($E59=【設定】!$G$7,IF($J59="○",$M59,""),"")</f>
        <v/>
      </c>
      <c r="S59" s="66" t="str">
        <f>IF($E59=【設定】!$G$7,IF($J59="判定中",$M59,IF($J59="未完了",$M59,"")),"")</f>
        <v/>
      </c>
      <c r="T59" s="66" t="str">
        <f>IF($E59=【設定】!$G$8,IF($J59="○",$M59,""),"")</f>
        <v/>
      </c>
      <c r="U59" s="66" t="str">
        <f>IF($E59=【設定】!$G$8,IF($J59="判定中",$M59,IF($J59="未完了",$M59,"")),"")</f>
        <v/>
      </c>
      <c r="V59" s="66" t="str">
        <f>IF($E59=【設定】!$G$9,IF($J59="○",$M59,""),"")</f>
        <v/>
      </c>
      <c r="W59" s="66" t="str">
        <f>IF($E59=【設定】!$G$9,IF($J59="判定中",$M59,IF($J59="未完了",$M59,"")),"")</f>
        <v/>
      </c>
      <c r="X59" s="66" t="str">
        <f>IF($E59=【設定】!$G$10,IF($J59="○",$M59,""),"")</f>
        <v/>
      </c>
      <c r="Y59" s="66" t="str">
        <f>IF($E59=【設定】!$G$10,IF($J59="判定中",$M59,IF($J59="未完了",$M59,"")),"")</f>
        <v/>
      </c>
      <c r="Z59" s="66" t="str">
        <f>IF($E59=【設定】!$G$11,IF($J59="○",$M59,""),"")</f>
        <v/>
      </c>
      <c r="AA59" s="66" t="str">
        <f>IF($E59=【設定】!$G$11,IF($J59="判定中",$M59,IF($J59="未完了",$M59,"")),"")</f>
        <v/>
      </c>
    </row>
    <row r="60" spans="2:27" x14ac:dyDescent="0.2">
      <c r="B60" s="19">
        <f t="shared" si="14"/>
        <v>53</v>
      </c>
      <c r="C60" s="20" t="str">
        <f>IF(D60="","",TEXT(D60,"YYYY年MM月"))</f>
        <v/>
      </c>
      <c r="D60" s="48"/>
      <c r="E60" s="49"/>
      <c r="F60" s="50"/>
      <c r="G60" s="51"/>
      <c r="H60" s="52"/>
      <c r="I60" s="53"/>
      <c r="J60" s="54"/>
      <c r="K60" s="52"/>
      <c r="L60" s="47" t="str">
        <f>IF(J60="×",0,IF(I60="","",I60/(VLOOKUP(F60,【設定】!$C$6:$D$26,2,FALSE))))</f>
        <v/>
      </c>
      <c r="M60" s="64" t="str">
        <f>IF(J60="×",0,IF(I60="","",I60/(VLOOKUP(F60,【設定】!$C$6:$D$26,2,FALSE))*VLOOKUP(F60,【設定】!$C$6:$E$26,3,FALSE)))</f>
        <v/>
      </c>
      <c r="N60" s="66" t="str">
        <f t="shared" si="2"/>
        <v/>
      </c>
      <c r="O60" s="66" t="str">
        <f t="shared" si="3"/>
        <v/>
      </c>
      <c r="P60" s="66" t="str">
        <f t="shared" si="4"/>
        <v/>
      </c>
      <c r="Q60" s="66" t="str">
        <f t="shared" si="5"/>
        <v/>
      </c>
      <c r="R60" s="66" t="str">
        <f>IF($E60=【設定】!$G$7,IF($J60="○",$M60,""),"")</f>
        <v/>
      </c>
      <c r="S60" s="66" t="str">
        <f>IF($E60=【設定】!$G$7,IF($J60="判定中",$M60,IF($J60="未完了",$M60,"")),"")</f>
        <v/>
      </c>
      <c r="T60" s="66" t="str">
        <f>IF($E60=【設定】!$G$8,IF($J60="○",$M60,""),"")</f>
        <v/>
      </c>
      <c r="U60" s="66" t="str">
        <f>IF($E60=【設定】!$G$8,IF($J60="判定中",$M60,IF($J60="未完了",$M60,"")),"")</f>
        <v/>
      </c>
      <c r="V60" s="66" t="str">
        <f>IF($E60=【設定】!$G$9,IF($J60="○",$M60,""),"")</f>
        <v/>
      </c>
      <c r="W60" s="66" t="str">
        <f>IF($E60=【設定】!$G$9,IF($J60="判定中",$M60,IF($J60="未完了",$M60,"")),"")</f>
        <v/>
      </c>
      <c r="X60" s="66" t="str">
        <f>IF($E60=【設定】!$G$10,IF($J60="○",$M60,""),"")</f>
        <v/>
      </c>
      <c r="Y60" s="66" t="str">
        <f>IF($E60=【設定】!$G$10,IF($J60="判定中",$M60,IF($J60="未完了",$M60,"")),"")</f>
        <v/>
      </c>
      <c r="Z60" s="66" t="str">
        <f>IF($E60=【設定】!$G$11,IF($J60="○",$M60,""),"")</f>
        <v/>
      </c>
      <c r="AA60" s="66" t="str">
        <f>IF($E60=【設定】!$G$11,IF($J60="判定中",$M60,IF($J60="未完了",$M60,"")),"")</f>
        <v/>
      </c>
    </row>
    <row r="61" spans="2:27" x14ac:dyDescent="0.2">
      <c r="B61" s="19">
        <f t="shared" si="14"/>
        <v>54</v>
      </c>
      <c r="C61" s="20" t="str">
        <f>IF(D61="","",TEXT(D61,"YYYY年MM月"))</f>
        <v/>
      </c>
      <c r="D61" s="48"/>
      <c r="E61" s="49"/>
      <c r="F61" s="50"/>
      <c r="G61" s="51"/>
      <c r="H61" s="52"/>
      <c r="I61" s="53"/>
      <c r="J61" s="54"/>
      <c r="K61" s="52"/>
      <c r="L61" s="47" t="str">
        <f>IF(J61="×",0,IF(I61="","",I61/(VLOOKUP(F61,【設定】!$C$6:$D$26,2,FALSE))))</f>
        <v/>
      </c>
      <c r="M61" s="64" t="str">
        <f>IF(J61="×",0,IF(I61="","",I61/(VLOOKUP(F61,【設定】!$C$6:$D$26,2,FALSE))*VLOOKUP(F61,【設定】!$C$6:$E$26,3,FALSE)))</f>
        <v/>
      </c>
      <c r="N61" s="66" t="str">
        <f t="shared" si="2"/>
        <v/>
      </c>
      <c r="O61" s="66" t="str">
        <f t="shared" si="3"/>
        <v/>
      </c>
      <c r="P61" s="66" t="str">
        <f t="shared" si="4"/>
        <v/>
      </c>
      <c r="Q61" s="66" t="str">
        <f t="shared" si="5"/>
        <v/>
      </c>
      <c r="R61" s="66" t="str">
        <f>IF($E61=【設定】!$G$7,IF($J61="○",$M61,""),"")</f>
        <v/>
      </c>
      <c r="S61" s="66" t="str">
        <f>IF($E61=【設定】!$G$7,IF($J61="判定中",$M61,IF($J61="未完了",$M61,"")),"")</f>
        <v/>
      </c>
      <c r="T61" s="66" t="str">
        <f>IF($E61=【設定】!$G$8,IF($J61="○",$M61,""),"")</f>
        <v/>
      </c>
      <c r="U61" s="66" t="str">
        <f>IF($E61=【設定】!$G$8,IF($J61="判定中",$M61,IF($J61="未完了",$M61,"")),"")</f>
        <v/>
      </c>
      <c r="V61" s="66" t="str">
        <f>IF($E61=【設定】!$G$9,IF($J61="○",$M61,""),"")</f>
        <v/>
      </c>
      <c r="W61" s="66" t="str">
        <f>IF($E61=【設定】!$G$9,IF($J61="判定中",$M61,IF($J61="未完了",$M61,"")),"")</f>
        <v/>
      </c>
      <c r="X61" s="66" t="str">
        <f>IF($E61=【設定】!$G$10,IF($J61="○",$M61,""),"")</f>
        <v/>
      </c>
      <c r="Y61" s="66" t="str">
        <f>IF($E61=【設定】!$G$10,IF($J61="判定中",$M61,IF($J61="未完了",$M61,"")),"")</f>
        <v/>
      </c>
      <c r="Z61" s="66" t="str">
        <f>IF($E61=【設定】!$G$11,IF($J61="○",$M61,""),"")</f>
        <v/>
      </c>
      <c r="AA61" s="66" t="str">
        <f>IF($E61=【設定】!$G$11,IF($J61="判定中",$M61,IF($J61="未完了",$M61,"")),"")</f>
        <v/>
      </c>
    </row>
    <row r="62" spans="2:27" x14ac:dyDescent="0.2">
      <c r="B62" s="19">
        <f t="shared" ref="B62" si="21">B61+1</f>
        <v>55</v>
      </c>
      <c r="C62" s="20" t="str">
        <f t="shared" ref="C62" si="22">IF(D62="","",TEXT(D62,"YYYY年MM月"))</f>
        <v/>
      </c>
      <c r="D62" s="48"/>
      <c r="E62" s="49"/>
      <c r="F62" s="50"/>
      <c r="G62" s="51"/>
      <c r="H62" s="52"/>
      <c r="I62" s="53"/>
      <c r="J62" s="54"/>
      <c r="K62" s="52"/>
      <c r="L62" s="47" t="str">
        <f>IF(J62="×",0,IF(I62="","",I62/(VLOOKUP(F62,【設定】!$C$6:$D$26,2,FALSE))))</f>
        <v/>
      </c>
      <c r="M62" s="64" t="str">
        <f>IF(J62="×",0,IF(I62="","",I62/(VLOOKUP(F62,【設定】!$C$6:$D$26,2,FALSE))*VLOOKUP(F62,【設定】!$C$6:$E$26,3,FALSE)))</f>
        <v/>
      </c>
      <c r="N62" s="66" t="str">
        <f t="shared" si="2"/>
        <v/>
      </c>
      <c r="O62" s="66" t="str">
        <f t="shared" si="3"/>
        <v/>
      </c>
      <c r="P62" s="66" t="str">
        <f t="shared" si="4"/>
        <v/>
      </c>
      <c r="Q62" s="66" t="str">
        <f t="shared" si="5"/>
        <v/>
      </c>
      <c r="R62" s="66" t="str">
        <f>IF($E62=【設定】!$G$7,IF($J62="○",$M62,""),"")</f>
        <v/>
      </c>
      <c r="S62" s="66" t="str">
        <f>IF($E62=【設定】!$G$7,IF($J62="判定中",$M62,IF($J62="未完了",$M62,"")),"")</f>
        <v/>
      </c>
      <c r="T62" s="66" t="str">
        <f>IF($E62=【設定】!$G$8,IF($J62="○",$M62,""),"")</f>
        <v/>
      </c>
      <c r="U62" s="66" t="str">
        <f>IF($E62=【設定】!$G$8,IF($J62="判定中",$M62,IF($J62="未完了",$M62,"")),"")</f>
        <v/>
      </c>
      <c r="V62" s="66" t="str">
        <f>IF($E62=【設定】!$G$9,IF($J62="○",$M62,""),"")</f>
        <v/>
      </c>
      <c r="W62" s="66" t="str">
        <f>IF($E62=【設定】!$G$9,IF($J62="判定中",$M62,IF($J62="未完了",$M62,"")),"")</f>
        <v/>
      </c>
      <c r="X62" s="66" t="str">
        <f>IF($E62=【設定】!$G$10,IF($J62="○",$M62,""),"")</f>
        <v/>
      </c>
      <c r="Y62" s="66" t="str">
        <f>IF($E62=【設定】!$G$10,IF($J62="判定中",$M62,IF($J62="未完了",$M62,"")),"")</f>
        <v/>
      </c>
      <c r="Z62" s="66" t="str">
        <f>IF($E62=【設定】!$G$11,IF($J62="○",$M62,""),"")</f>
        <v/>
      </c>
      <c r="AA62" s="66" t="str">
        <f>IF($E62=【設定】!$G$11,IF($J62="判定中",$M62,IF($J62="未完了",$M62,"")),"")</f>
        <v/>
      </c>
    </row>
    <row r="63" spans="2:27" x14ac:dyDescent="0.2">
      <c r="B63" s="19">
        <f>B62+1</f>
        <v>56</v>
      </c>
      <c r="C63" s="20" t="str">
        <f>IF(D63="","",TEXT(D63,"YYYY年MM月"))</f>
        <v/>
      </c>
      <c r="D63" s="48"/>
      <c r="E63" s="49"/>
      <c r="F63" s="50"/>
      <c r="G63" s="51"/>
      <c r="H63" s="52"/>
      <c r="I63" s="53"/>
      <c r="J63" s="54"/>
      <c r="K63" s="52"/>
      <c r="L63" s="47" t="str">
        <f>IF(J63="×",0,IF(I63="","",I63/(VLOOKUP(F63,【設定】!$C$6:$D$26,2,FALSE))))</f>
        <v/>
      </c>
      <c r="M63" s="64" t="str">
        <f>IF(J63="×",0,IF(I63="","",I63/(VLOOKUP(F63,【設定】!$C$6:$D$26,2,FALSE))*VLOOKUP(F63,【設定】!$C$6:$E$26,3,FALSE)))</f>
        <v/>
      </c>
      <c r="N63" s="66" t="str">
        <f t="shared" si="2"/>
        <v/>
      </c>
      <c r="O63" s="66" t="str">
        <f t="shared" si="3"/>
        <v/>
      </c>
      <c r="P63" s="66" t="str">
        <f t="shared" si="4"/>
        <v/>
      </c>
      <c r="Q63" s="66" t="str">
        <f t="shared" si="5"/>
        <v/>
      </c>
      <c r="R63" s="66" t="str">
        <f>IF($E63=【設定】!$G$7,IF($J63="○",$M63,""),"")</f>
        <v/>
      </c>
      <c r="S63" s="66" t="str">
        <f>IF($E63=【設定】!$G$7,IF($J63="判定中",$M63,IF($J63="未完了",$M63,"")),"")</f>
        <v/>
      </c>
      <c r="T63" s="66" t="str">
        <f>IF($E63=【設定】!$G$8,IF($J63="○",$M63,""),"")</f>
        <v/>
      </c>
      <c r="U63" s="66" t="str">
        <f>IF($E63=【設定】!$G$8,IF($J63="判定中",$M63,IF($J63="未完了",$M63,"")),"")</f>
        <v/>
      </c>
      <c r="V63" s="66" t="str">
        <f>IF($E63=【設定】!$G$9,IF($J63="○",$M63,""),"")</f>
        <v/>
      </c>
      <c r="W63" s="66" t="str">
        <f>IF($E63=【設定】!$G$9,IF($J63="判定中",$M63,IF($J63="未完了",$M63,"")),"")</f>
        <v/>
      </c>
      <c r="X63" s="66" t="str">
        <f>IF($E63=【設定】!$G$10,IF($J63="○",$M63,""),"")</f>
        <v/>
      </c>
      <c r="Y63" s="66" t="str">
        <f>IF($E63=【設定】!$G$10,IF($J63="判定中",$M63,IF($J63="未完了",$M63,"")),"")</f>
        <v/>
      </c>
      <c r="Z63" s="66" t="str">
        <f>IF($E63=【設定】!$G$11,IF($J63="○",$M63,""),"")</f>
        <v/>
      </c>
      <c r="AA63" s="66" t="str">
        <f>IF($E63=【設定】!$G$11,IF($J63="判定中",$M63,IF($J63="未完了",$M63,"")),"")</f>
        <v/>
      </c>
    </row>
    <row r="64" spans="2:27" x14ac:dyDescent="0.2">
      <c r="B64" s="19">
        <f>B63+1</f>
        <v>57</v>
      </c>
      <c r="C64" s="20" t="str">
        <f>IF(D64="","",TEXT(D64,"YYYY年MM月"))</f>
        <v/>
      </c>
      <c r="D64" s="48"/>
      <c r="E64" s="49"/>
      <c r="F64" s="50"/>
      <c r="G64" s="51"/>
      <c r="H64" s="52"/>
      <c r="I64" s="53"/>
      <c r="J64" s="54"/>
      <c r="K64" s="52"/>
      <c r="L64" s="47" t="str">
        <f>IF(J64="×",0,IF(I64="","",I64/(VLOOKUP(F64,【設定】!$C$6:$D$26,2,FALSE))))</f>
        <v/>
      </c>
      <c r="M64" s="64" t="str">
        <f>IF(J64="×",0,IF(I64="","",I64/(VLOOKUP(F64,【設定】!$C$6:$D$26,2,FALSE))*VLOOKUP(F64,【設定】!$C$6:$E$26,3,FALSE)))</f>
        <v/>
      </c>
      <c r="N64" s="66" t="str">
        <f t="shared" si="2"/>
        <v/>
      </c>
      <c r="O64" s="66" t="str">
        <f t="shared" si="3"/>
        <v/>
      </c>
      <c r="P64" s="66" t="str">
        <f t="shared" si="4"/>
        <v/>
      </c>
      <c r="Q64" s="66" t="str">
        <f t="shared" si="5"/>
        <v/>
      </c>
      <c r="R64" s="66" t="str">
        <f>IF($E64=【設定】!$G$7,IF($J64="○",$M64,""),"")</f>
        <v/>
      </c>
      <c r="S64" s="66" t="str">
        <f>IF($E64=【設定】!$G$7,IF($J64="判定中",$M64,IF($J64="未完了",$M64,"")),"")</f>
        <v/>
      </c>
      <c r="T64" s="66" t="str">
        <f>IF($E64=【設定】!$G$8,IF($J64="○",$M64,""),"")</f>
        <v/>
      </c>
      <c r="U64" s="66" t="str">
        <f>IF($E64=【設定】!$G$8,IF($J64="判定中",$M64,IF($J64="未完了",$M64,"")),"")</f>
        <v/>
      </c>
      <c r="V64" s="66" t="str">
        <f>IF($E64=【設定】!$G$9,IF($J64="○",$M64,""),"")</f>
        <v/>
      </c>
      <c r="W64" s="66" t="str">
        <f>IF($E64=【設定】!$G$9,IF($J64="判定中",$M64,IF($J64="未完了",$M64,"")),"")</f>
        <v/>
      </c>
      <c r="X64" s="66" t="str">
        <f>IF($E64=【設定】!$G$10,IF($J64="○",$M64,""),"")</f>
        <v/>
      </c>
      <c r="Y64" s="66" t="str">
        <f>IF($E64=【設定】!$G$10,IF($J64="判定中",$M64,IF($J64="未完了",$M64,"")),"")</f>
        <v/>
      </c>
      <c r="Z64" s="66" t="str">
        <f>IF($E64=【設定】!$G$11,IF($J64="○",$M64,""),"")</f>
        <v/>
      </c>
      <c r="AA64" s="66" t="str">
        <f>IF($E64=【設定】!$G$11,IF($J64="判定中",$M64,IF($J64="未完了",$M64,"")),"")</f>
        <v/>
      </c>
    </row>
    <row r="65" spans="2:27" x14ac:dyDescent="0.2">
      <c r="B65" s="19">
        <f>B64+1</f>
        <v>58</v>
      </c>
      <c r="C65" s="20" t="str">
        <f>IF(D65="","",TEXT(D65,"YYYY年MM月"))</f>
        <v/>
      </c>
      <c r="D65" s="48"/>
      <c r="E65" s="49"/>
      <c r="F65" s="50"/>
      <c r="G65" s="51"/>
      <c r="H65" s="52"/>
      <c r="I65" s="53"/>
      <c r="J65" s="54"/>
      <c r="K65" s="52"/>
      <c r="L65" s="47" t="str">
        <f>IF(J65="×",0,IF(I65="","",I65/(VLOOKUP(F65,【設定】!$C$6:$D$26,2,FALSE))))</f>
        <v/>
      </c>
      <c r="M65" s="64" t="str">
        <f>IF(J65="×",0,IF(I65="","",I65/(VLOOKUP(F65,【設定】!$C$6:$D$26,2,FALSE))*VLOOKUP(F65,【設定】!$C$6:$E$26,3,FALSE)))</f>
        <v/>
      </c>
      <c r="N65" s="66" t="str">
        <f t="shared" si="2"/>
        <v/>
      </c>
      <c r="O65" s="66" t="str">
        <f t="shared" si="3"/>
        <v/>
      </c>
      <c r="P65" s="66" t="str">
        <f t="shared" si="4"/>
        <v/>
      </c>
      <c r="Q65" s="66" t="str">
        <f t="shared" si="5"/>
        <v/>
      </c>
      <c r="R65" s="66" t="str">
        <f>IF($E65=【設定】!$G$7,IF($J65="○",$M65,""),"")</f>
        <v/>
      </c>
      <c r="S65" s="66" t="str">
        <f>IF($E65=【設定】!$G$7,IF($J65="判定中",$M65,IF($J65="未完了",$M65,"")),"")</f>
        <v/>
      </c>
      <c r="T65" s="66" t="str">
        <f>IF($E65=【設定】!$G$8,IF($J65="○",$M65,""),"")</f>
        <v/>
      </c>
      <c r="U65" s="66" t="str">
        <f>IF($E65=【設定】!$G$8,IF($J65="判定中",$M65,IF($J65="未完了",$M65,"")),"")</f>
        <v/>
      </c>
      <c r="V65" s="66" t="str">
        <f>IF($E65=【設定】!$G$9,IF($J65="○",$M65,""),"")</f>
        <v/>
      </c>
      <c r="W65" s="66" t="str">
        <f>IF($E65=【設定】!$G$9,IF($J65="判定中",$M65,IF($J65="未完了",$M65,"")),"")</f>
        <v/>
      </c>
      <c r="X65" s="66" t="str">
        <f>IF($E65=【設定】!$G$10,IF($J65="○",$M65,""),"")</f>
        <v/>
      </c>
      <c r="Y65" s="66" t="str">
        <f>IF($E65=【設定】!$G$10,IF($J65="判定中",$M65,IF($J65="未完了",$M65,"")),"")</f>
        <v/>
      </c>
      <c r="Z65" s="66" t="str">
        <f>IF($E65=【設定】!$G$11,IF($J65="○",$M65,""),"")</f>
        <v/>
      </c>
      <c r="AA65" s="66" t="str">
        <f>IF($E65=【設定】!$G$11,IF($J65="判定中",$M65,IF($J65="未完了",$M65,"")),"")</f>
        <v/>
      </c>
    </row>
    <row r="66" spans="2:27" x14ac:dyDescent="0.2">
      <c r="B66" s="19">
        <f>B65+1</f>
        <v>59</v>
      </c>
      <c r="C66" s="20" t="str">
        <f>IF(D66="","",TEXT(D66,"YYYY年MM月"))</f>
        <v/>
      </c>
      <c r="D66" s="48"/>
      <c r="E66" s="49"/>
      <c r="F66" s="50"/>
      <c r="G66" s="51"/>
      <c r="H66" s="52"/>
      <c r="I66" s="53"/>
      <c r="J66" s="54"/>
      <c r="K66" s="52"/>
      <c r="L66" s="47" t="str">
        <f>IF(J66="×",0,IF(I66="","",I66/(VLOOKUP(F66,【設定】!$C$6:$D$26,2,FALSE))))</f>
        <v/>
      </c>
      <c r="M66" s="64" t="str">
        <f>IF(J66="×",0,IF(I66="","",I66/(VLOOKUP(F66,【設定】!$C$6:$D$26,2,FALSE))*VLOOKUP(F66,【設定】!$C$6:$E$26,3,FALSE)))</f>
        <v/>
      </c>
      <c r="N66" s="66" t="str">
        <f t="shared" si="2"/>
        <v/>
      </c>
      <c r="O66" s="66" t="str">
        <f t="shared" si="3"/>
        <v/>
      </c>
      <c r="P66" s="66" t="str">
        <f t="shared" si="4"/>
        <v/>
      </c>
      <c r="Q66" s="66" t="str">
        <f t="shared" si="5"/>
        <v/>
      </c>
      <c r="R66" s="66" t="str">
        <f>IF($E66=【設定】!$G$7,IF($J66="○",$M66,""),"")</f>
        <v/>
      </c>
      <c r="S66" s="66" t="str">
        <f>IF($E66=【設定】!$G$7,IF($J66="判定中",$M66,IF($J66="未完了",$M66,"")),"")</f>
        <v/>
      </c>
      <c r="T66" s="66" t="str">
        <f>IF($E66=【設定】!$G$8,IF($J66="○",$M66,""),"")</f>
        <v/>
      </c>
      <c r="U66" s="66" t="str">
        <f>IF($E66=【設定】!$G$8,IF($J66="判定中",$M66,IF($J66="未完了",$M66,"")),"")</f>
        <v/>
      </c>
      <c r="V66" s="66" t="str">
        <f>IF($E66=【設定】!$G$9,IF($J66="○",$M66,""),"")</f>
        <v/>
      </c>
      <c r="W66" s="66" t="str">
        <f>IF($E66=【設定】!$G$9,IF($J66="判定中",$M66,IF($J66="未完了",$M66,"")),"")</f>
        <v/>
      </c>
      <c r="X66" s="66" t="str">
        <f>IF($E66=【設定】!$G$10,IF($J66="○",$M66,""),"")</f>
        <v/>
      </c>
      <c r="Y66" s="66" t="str">
        <f>IF($E66=【設定】!$G$10,IF($J66="判定中",$M66,IF($J66="未完了",$M66,"")),"")</f>
        <v/>
      </c>
      <c r="Z66" s="66" t="str">
        <f>IF($E66=【設定】!$G$11,IF($J66="○",$M66,""),"")</f>
        <v/>
      </c>
      <c r="AA66" s="66" t="str">
        <f>IF($E66=【設定】!$G$11,IF($J66="判定中",$M66,IF($J66="未完了",$M66,"")),"")</f>
        <v/>
      </c>
    </row>
    <row r="67" spans="2:27" x14ac:dyDescent="0.2">
      <c r="B67" s="19">
        <f>B66+1</f>
        <v>60</v>
      </c>
      <c r="C67" s="20" t="str">
        <f>IF(D67="","",TEXT(D67,"YYYY年MM月"))</f>
        <v/>
      </c>
      <c r="D67" s="48"/>
      <c r="E67" s="49"/>
      <c r="F67" s="50"/>
      <c r="G67" s="51"/>
      <c r="H67" s="52"/>
      <c r="I67" s="53"/>
      <c r="J67" s="54"/>
      <c r="K67" s="52"/>
      <c r="L67" s="47" t="str">
        <f>IF(J67="×",0,IF(I67="","",I67/(VLOOKUP(F67,【設定】!$C$6:$D$26,2,FALSE))))</f>
        <v/>
      </c>
      <c r="M67" s="64" t="str">
        <f>IF(J67="×",0,IF(I67="","",I67/(VLOOKUP(F67,【設定】!$C$6:$D$26,2,FALSE))*VLOOKUP(F67,【設定】!$C$6:$E$26,3,FALSE)))</f>
        <v/>
      </c>
      <c r="N67" s="66" t="str">
        <f t="shared" si="2"/>
        <v/>
      </c>
      <c r="O67" s="66" t="str">
        <f t="shared" si="3"/>
        <v/>
      </c>
      <c r="P67" s="66" t="str">
        <f t="shared" si="4"/>
        <v/>
      </c>
      <c r="Q67" s="66" t="str">
        <f t="shared" si="5"/>
        <v/>
      </c>
      <c r="R67" s="66" t="str">
        <f>IF($E67=【設定】!$G$7,IF($J67="○",$M67,""),"")</f>
        <v/>
      </c>
      <c r="S67" s="66" t="str">
        <f>IF($E67=【設定】!$G$7,IF($J67="判定中",$M67,IF($J67="未完了",$M67,"")),"")</f>
        <v/>
      </c>
      <c r="T67" s="66" t="str">
        <f>IF($E67=【設定】!$G$8,IF($J67="○",$M67,""),"")</f>
        <v/>
      </c>
      <c r="U67" s="66" t="str">
        <f>IF($E67=【設定】!$G$8,IF($J67="判定中",$M67,IF($J67="未完了",$M67,"")),"")</f>
        <v/>
      </c>
      <c r="V67" s="66" t="str">
        <f>IF($E67=【設定】!$G$9,IF($J67="○",$M67,""),"")</f>
        <v/>
      </c>
      <c r="W67" s="66" t="str">
        <f>IF($E67=【設定】!$G$9,IF($J67="判定中",$M67,IF($J67="未完了",$M67,"")),"")</f>
        <v/>
      </c>
      <c r="X67" s="66" t="str">
        <f>IF($E67=【設定】!$G$10,IF($J67="○",$M67,""),"")</f>
        <v/>
      </c>
      <c r="Y67" s="66" t="str">
        <f>IF($E67=【設定】!$G$10,IF($J67="判定中",$M67,IF($J67="未完了",$M67,"")),"")</f>
        <v/>
      </c>
      <c r="Z67" s="66" t="str">
        <f>IF($E67=【設定】!$G$11,IF($J67="○",$M67,""),"")</f>
        <v/>
      </c>
      <c r="AA67" s="66" t="str">
        <f>IF($E67=【設定】!$G$11,IF($J67="判定中",$M67,IF($J67="未完了",$M67,"")),"")</f>
        <v/>
      </c>
    </row>
    <row r="68" spans="2:27" x14ac:dyDescent="0.2">
      <c r="B68" s="19">
        <f>B66+1</f>
        <v>60</v>
      </c>
      <c r="C68" s="20" t="str">
        <f t="shared" ref="C68" si="23">IF(D68="","",TEXT(D68,"YYYY年MM月"))</f>
        <v/>
      </c>
      <c r="D68" s="48"/>
      <c r="E68" s="49"/>
      <c r="F68" s="50"/>
      <c r="G68" s="51"/>
      <c r="H68" s="52"/>
      <c r="I68" s="53"/>
      <c r="J68" s="54"/>
      <c r="K68" s="52"/>
      <c r="L68" s="47" t="str">
        <f>IF(J68="×",0,IF(I68="","",I68/(VLOOKUP(F68,【設定】!$C$6:$D$26,2,FALSE))))</f>
        <v/>
      </c>
      <c r="M68" s="64" t="str">
        <f>IF(J68="×",0,IF(I68="","",I68/(VLOOKUP(F68,【設定】!$C$6:$D$26,2,FALSE))*VLOOKUP(F68,【設定】!$C$6:$E$26,3,FALSE)))</f>
        <v/>
      </c>
      <c r="N68" s="66" t="str">
        <f t="shared" si="2"/>
        <v/>
      </c>
      <c r="O68" s="66" t="str">
        <f t="shared" si="3"/>
        <v/>
      </c>
      <c r="P68" s="66" t="str">
        <f t="shared" si="4"/>
        <v/>
      </c>
      <c r="Q68" s="66" t="str">
        <f t="shared" si="5"/>
        <v/>
      </c>
      <c r="R68" s="66" t="str">
        <f>IF($E68=【設定】!$G$7,IF($J68="○",$M68,""),"")</f>
        <v/>
      </c>
      <c r="S68" s="66" t="str">
        <f>IF($E68=【設定】!$G$7,IF($J68="判定中",$M68,IF($J68="未完了",$M68,"")),"")</f>
        <v/>
      </c>
      <c r="T68" s="66" t="str">
        <f>IF($E68=【設定】!$G$8,IF($J68="○",$M68,""),"")</f>
        <v/>
      </c>
      <c r="U68" s="66" t="str">
        <f>IF($E68=【設定】!$G$8,IF($J68="判定中",$M68,IF($J68="未完了",$M68,"")),"")</f>
        <v/>
      </c>
      <c r="V68" s="66" t="str">
        <f>IF($E68=【設定】!$G$9,IF($J68="○",$M68,""),"")</f>
        <v/>
      </c>
      <c r="W68" s="66" t="str">
        <f>IF($E68=【設定】!$G$9,IF($J68="判定中",$M68,IF($J68="未完了",$M68,"")),"")</f>
        <v/>
      </c>
      <c r="X68" s="66" t="str">
        <f>IF($E68=【設定】!$G$10,IF($J68="○",$M68,""),"")</f>
        <v/>
      </c>
      <c r="Y68" s="66" t="str">
        <f>IF($E68=【設定】!$G$10,IF($J68="判定中",$M68,IF($J68="未完了",$M68,"")),"")</f>
        <v/>
      </c>
      <c r="Z68" s="66" t="str">
        <f>IF($E68=【設定】!$G$11,IF($J68="○",$M68,""),"")</f>
        <v/>
      </c>
      <c r="AA68" s="66" t="str">
        <f>IF($E68=【設定】!$G$11,IF($J68="判定中",$M68,IF($J68="未完了",$M68,"")),"")</f>
        <v/>
      </c>
    </row>
    <row r="69" spans="2:27" x14ac:dyDescent="0.2">
      <c r="B69" s="19">
        <f t="shared" ref="B69" si="24">B68+1</f>
        <v>61</v>
      </c>
      <c r="C69" s="20" t="str">
        <f t="shared" ref="C69:C107" si="25">IF(D69="","",TEXT(D69,"YYYY年MM月"))</f>
        <v/>
      </c>
      <c r="D69" s="48"/>
      <c r="E69" s="49"/>
      <c r="F69" s="50"/>
      <c r="G69" s="51"/>
      <c r="H69" s="52"/>
      <c r="I69" s="53"/>
      <c r="J69" s="54"/>
      <c r="K69" s="52"/>
      <c r="L69" s="47" t="str">
        <f>IF(J69="×",0,IF(I69="","",I69/(VLOOKUP(F69,【設定】!$C$6:$D$26,2,FALSE))))</f>
        <v/>
      </c>
      <c r="M69" s="64" t="str">
        <f>IF(J69="×",0,IF(I69="","",I69/(VLOOKUP(F69,【設定】!$C$6:$D$26,2,FALSE))*VLOOKUP(F69,【設定】!$C$6:$E$26,3,FALSE)))</f>
        <v/>
      </c>
      <c r="N69" s="66" t="str">
        <f t="shared" si="2"/>
        <v/>
      </c>
      <c r="O69" s="66" t="str">
        <f t="shared" si="3"/>
        <v/>
      </c>
      <c r="P69" s="66" t="str">
        <f t="shared" si="4"/>
        <v/>
      </c>
      <c r="Q69" s="66" t="str">
        <f t="shared" si="5"/>
        <v/>
      </c>
      <c r="R69" s="66" t="str">
        <f>IF($E69=【設定】!$G$7,IF($J69="○",$M69,""),"")</f>
        <v/>
      </c>
      <c r="S69" s="66" t="str">
        <f>IF($E69=【設定】!$G$7,IF($J69="判定中",$M69,IF($J69="未完了",$M69,"")),"")</f>
        <v/>
      </c>
      <c r="T69" s="66" t="str">
        <f>IF($E69=【設定】!$G$8,IF($J69="○",$M69,""),"")</f>
        <v/>
      </c>
      <c r="U69" s="66" t="str">
        <f>IF($E69=【設定】!$G$8,IF($J69="判定中",$M69,IF($J69="未完了",$M69,"")),"")</f>
        <v/>
      </c>
      <c r="V69" s="66" t="str">
        <f>IF($E69=【設定】!$G$9,IF($J69="○",$M69,""),"")</f>
        <v/>
      </c>
      <c r="W69" s="66" t="str">
        <f>IF($E69=【設定】!$G$9,IF($J69="判定中",$M69,IF($J69="未完了",$M69,"")),"")</f>
        <v/>
      </c>
      <c r="X69" s="66" t="str">
        <f>IF($E69=【設定】!$G$10,IF($J69="○",$M69,""),"")</f>
        <v/>
      </c>
      <c r="Y69" s="66" t="str">
        <f>IF($E69=【設定】!$G$10,IF($J69="判定中",$M69,IF($J69="未完了",$M69,"")),"")</f>
        <v/>
      </c>
      <c r="Z69" s="66" t="str">
        <f>IF($E69=【設定】!$G$11,IF($J69="○",$M69,""),"")</f>
        <v/>
      </c>
      <c r="AA69" s="66" t="str">
        <f>IF($E69=【設定】!$G$11,IF($J69="判定中",$M69,IF($J69="未完了",$M69,"")),"")</f>
        <v/>
      </c>
    </row>
    <row r="70" spans="2:27" x14ac:dyDescent="0.2">
      <c r="B70" s="19">
        <f t="shared" ref="B70:B85" si="26">B69+1</f>
        <v>62</v>
      </c>
      <c r="C70" s="20" t="str">
        <f t="shared" si="25"/>
        <v/>
      </c>
      <c r="D70" s="48"/>
      <c r="E70" s="49"/>
      <c r="F70" s="50"/>
      <c r="G70" s="51"/>
      <c r="H70" s="52"/>
      <c r="I70" s="53"/>
      <c r="J70" s="54"/>
      <c r="K70" s="52"/>
      <c r="L70" s="47" t="str">
        <f>IF(J70="×",0,IF(I70="","",I70/(VLOOKUP(F70,【設定】!$C$6:$D$26,2,FALSE))))</f>
        <v/>
      </c>
      <c r="M70" s="64" t="str">
        <f>IF(J70="×",0,IF(I70="","",I70/(VLOOKUP(F70,【設定】!$C$6:$D$26,2,FALSE))*VLOOKUP(F70,【設定】!$C$6:$E$26,3,FALSE)))</f>
        <v/>
      </c>
      <c r="N70" s="66" t="str">
        <f t="shared" si="2"/>
        <v/>
      </c>
      <c r="O70" s="66" t="str">
        <f t="shared" si="3"/>
        <v/>
      </c>
      <c r="P70" s="66" t="str">
        <f t="shared" si="4"/>
        <v/>
      </c>
      <c r="Q70" s="66" t="str">
        <f t="shared" si="5"/>
        <v/>
      </c>
      <c r="R70" s="66" t="str">
        <f>IF($E70=【設定】!$G$7,IF($J70="○",$M70,""),"")</f>
        <v/>
      </c>
      <c r="S70" s="66" t="str">
        <f>IF($E70=【設定】!$G$7,IF($J70="判定中",$M70,IF($J70="未完了",$M70,"")),"")</f>
        <v/>
      </c>
      <c r="T70" s="66" t="str">
        <f>IF($E70=【設定】!$G$8,IF($J70="○",$M70,""),"")</f>
        <v/>
      </c>
      <c r="U70" s="66" t="str">
        <f>IF($E70=【設定】!$G$8,IF($J70="判定中",$M70,IF($J70="未完了",$M70,"")),"")</f>
        <v/>
      </c>
      <c r="V70" s="66" t="str">
        <f>IF($E70=【設定】!$G$9,IF($J70="○",$M70,""),"")</f>
        <v/>
      </c>
      <c r="W70" s="66" t="str">
        <f>IF($E70=【設定】!$G$9,IF($J70="判定中",$M70,IF($J70="未完了",$M70,"")),"")</f>
        <v/>
      </c>
      <c r="X70" s="66" t="str">
        <f>IF($E70=【設定】!$G$10,IF($J70="○",$M70,""),"")</f>
        <v/>
      </c>
      <c r="Y70" s="66" t="str">
        <f>IF($E70=【設定】!$G$10,IF($J70="判定中",$M70,IF($J70="未完了",$M70,"")),"")</f>
        <v/>
      </c>
      <c r="Z70" s="66" t="str">
        <f>IF($E70=【設定】!$G$11,IF($J70="○",$M70,""),"")</f>
        <v/>
      </c>
      <c r="AA70" s="66" t="str">
        <f>IF($E70=【設定】!$G$11,IF($J70="判定中",$M70,IF($J70="未完了",$M70,"")),"")</f>
        <v/>
      </c>
    </row>
    <row r="71" spans="2:27" x14ac:dyDescent="0.2">
      <c r="B71" s="19">
        <f t="shared" si="26"/>
        <v>63</v>
      </c>
      <c r="C71" s="20" t="str">
        <f t="shared" si="25"/>
        <v/>
      </c>
      <c r="D71" s="48"/>
      <c r="E71" s="49"/>
      <c r="F71" s="50"/>
      <c r="G71" s="51"/>
      <c r="H71" s="52"/>
      <c r="I71" s="53"/>
      <c r="J71" s="54"/>
      <c r="K71" s="52"/>
      <c r="L71" s="47" t="str">
        <f>IF(J71="×",0,IF(I71="","",I71/(VLOOKUP(F71,【設定】!$C$6:$D$26,2,FALSE))))</f>
        <v/>
      </c>
      <c r="M71" s="64" t="str">
        <f>IF(J71="×",0,IF(I71="","",I71/(VLOOKUP(F71,【設定】!$C$6:$D$26,2,FALSE))*VLOOKUP(F71,【設定】!$C$6:$E$26,3,FALSE)))</f>
        <v/>
      </c>
      <c r="N71" s="66" t="str">
        <f t="shared" si="2"/>
        <v/>
      </c>
      <c r="O71" s="66" t="str">
        <f t="shared" si="3"/>
        <v/>
      </c>
      <c r="P71" s="66" t="str">
        <f t="shared" si="4"/>
        <v/>
      </c>
      <c r="Q71" s="66" t="str">
        <f t="shared" si="5"/>
        <v/>
      </c>
      <c r="R71" s="66" t="str">
        <f>IF($E71=【設定】!$G$7,IF($J71="○",$M71,""),"")</f>
        <v/>
      </c>
      <c r="S71" s="66" t="str">
        <f>IF($E71=【設定】!$G$7,IF($J71="判定中",$M71,IF($J71="未完了",$M71,"")),"")</f>
        <v/>
      </c>
      <c r="T71" s="66" t="str">
        <f>IF($E71=【設定】!$G$8,IF($J71="○",$M71,""),"")</f>
        <v/>
      </c>
      <c r="U71" s="66" t="str">
        <f>IF($E71=【設定】!$G$8,IF($J71="判定中",$M71,IF($J71="未完了",$M71,"")),"")</f>
        <v/>
      </c>
      <c r="V71" s="66" t="str">
        <f>IF($E71=【設定】!$G$9,IF($J71="○",$M71,""),"")</f>
        <v/>
      </c>
      <c r="W71" s="66" t="str">
        <f>IF($E71=【設定】!$G$9,IF($J71="判定中",$M71,IF($J71="未完了",$M71,"")),"")</f>
        <v/>
      </c>
      <c r="X71" s="66" t="str">
        <f>IF($E71=【設定】!$G$10,IF($J71="○",$M71,""),"")</f>
        <v/>
      </c>
      <c r="Y71" s="66" t="str">
        <f>IF($E71=【設定】!$G$10,IF($J71="判定中",$M71,IF($J71="未完了",$M71,"")),"")</f>
        <v/>
      </c>
      <c r="Z71" s="66" t="str">
        <f>IF($E71=【設定】!$G$11,IF($J71="○",$M71,""),"")</f>
        <v/>
      </c>
      <c r="AA71" s="66" t="str">
        <f>IF($E71=【設定】!$G$11,IF($J71="判定中",$M71,IF($J71="未完了",$M71,"")),"")</f>
        <v/>
      </c>
    </row>
    <row r="72" spans="2:27" x14ac:dyDescent="0.2">
      <c r="B72" s="19">
        <f t="shared" si="26"/>
        <v>64</v>
      </c>
      <c r="C72" s="20" t="str">
        <f t="shared" si="25"/>
        <v/>
      </c>
      <c r="D72" s="48"/>
      <c r="E72" s="49"/>
      <c r="F72" s="50"/>
      <c r="G72" s="51"/>
      <c r="H72" s="52"/>
      <c r="I72" s="53"/>
      <c r="J72" s="54"/>
      <c r="K72" s="52"/>
      <c r="L72" s="47" t="str">
        <f>IF(J72="×",0,IF(I72="","",I72/(VLOOKUP(F72,【設定】!$C$6:$D$26,2,FALSE))))</f>
        <v/>
      </c>
      <c r="M72" s="64" t="str">
        <f>IF(J72="×",0,IF(I72="","",I72/(VLOOKUP(F72,【設定】!$C$6:$D$26,2,FALSE))*VLOOKUP(F72,【設定】!$C$6:$E$26,3,FALSE)))</f>
        <v/>
      </c>
      <c r="N72" s="66" t="str">
        <f t="shared" si="2"/>
        <v/>
      </c>
      <c r="O72" s="66" t="str">
        <f t="shared" si="3"/>
        <v/>
      </c>
      <c r="P72" s="66" t="str">
        <f t="shared" si="4"/>
        <v/>
      </c>
      <c r="Q72" s="66" t="str">
        <f t="shared" si="5"/>
        <v/>
      </c>
      <c r="R72" s="66" t="str">
        <f>IF($E72=【設定】!$G$7,IF($J72="○",$M72,""),"")</f>
        <v/>
      </c>
      <c r="S72" s="66" t="str">
        <f>IF($E72=【設定】!$G$7,IF($J72="判定中",$M72,IF($J72="未完了",$M72,"")),"")</f>
        <v/>
      </c>
      <c r="T72" s="66" t="str">
        <f>IF($E72=【設定】!$G$8,IF($J72="○",$M72,""),"")</f>
        <v/>
      </c>
      <c r="U72" s="66" t="str">
        <f>IF($E72=【設定】!$G$8,IF($J72="判定中",$M72,IF($J72="未完了",$M72,"")),"")</f>
        <v/>
      </c>
      <c r="V72" s="66" t="str">
        <f>IF($E72=【設定】!$G$9,IF($J72="○",$M72,""),"")</f>
        <v/>
      </c>
      <c r="W72" s="66" t="str">
        <f>IF($E72=【設定】!$G$9,IF($J72="判定中",$M72,IF($J72="未完了",$M72,"")),"")</f>
        <v/>
      </c>
      <c r="X72" s="66" t="str">
        <f>IF($E72=【設定】!$G$10,IF($J72="○",$M72,""),"")</f>
        <v/>
      </c>
      <c r="Y72" s="66" t="str">
        <f>IF($E72=【設定】!$G$10,IF($J72="判定中",$M72,IF($J72="未完了",$M72,"")),"")</f>
        <v/>
      </c>
      <c r="Z72" s="66" t="str">
        <f>IF($E72=【設定】!$G$11,IF($J72="○",$M72,""),"")</f>
        <v/>
      </c>
      <c r="AA72" s="66" t="str">
        <f>IF($E72=【設定】!$G$11,IF($J72="判定中",$M72,IF($J72="未完了",$M72,"")),"")</f>
        <v/>
      </c>
    </row>
    <row r="73" spans="2:27" x14ac:dyDescent="0.2">
      <c r="B73" s="19">
        <f t="shared" si="26"/>
        <v>65</v>
      </c>
      <c r="C73" s="20" t="str">
        <f t="shared" si="25"/>
        <v/>
      </c>
      <c r="D73" s="48"/>
      <c r="E73" s="49"/>
      <c r="F73" s="50"/>
      <c r="G73" s="51"/>
      <c r="H73" s="52"/>
      <c r="I73" s="53"/>
      <c r="J73" s="54"/>
      <c r="K73" s="52"/>
      <c r="L73" s="47" t="str">
        <f>IF(J73="×",0,IF(I73="","",I73/(VLOOKUP(F73,【設定】!$C$6:$D$26,2,FALSE))))</f>
        <v/>
      </c>
      <c r="M73" s="64" t="str">
        <f>IF(J73="×",0,IF(I73="","",I73/(VLOOKUP(F73,【設定】!$C$6:$D$26,2,FALSE))*VLOOKUP(F73,【設定】!$C$6:$E$26,3,FALSE)))</f>
        <v/>
      </c>
      <c r="N73" s="66" t="str">
        <f t="shared" ref="N73:N136" si="27">IF($J73="○",$M73,"")</f>
        <v/>
      </c>
      <c r="O73" s="66" t="str">
        <f t="shared" ref="O73:O136" si="28">IF($J73="判定中",$M73,IF($J73="未完了",$M73,""))</f>
        <v/>
      </c>
      <c r="P73" s="66" t="str">
        <f t="shared" ref="P73:P136" si="29">IF($J73="○",$I73,"")</f>
        <v/>
      </c>
      <c r="Q73" s="66" t="str">
        <f t="shared" ref="Q73:Q136" si="30">IF($J73="判定中",$I73,IF($J73="未完了",$I73,""))</f>
        <v/>
      </c>
      <c r="R73" s="66" t="str">
        <f>IF($E73=【設定】!$G$7,IF($J73="○",$M73,""),"")</f>
        <v/>
      </c>
      <c r="S73" s="66" t="str">
        <f>IF($E73=【設定】!$G$7,IF($J73="判定中",$M73,IF($J73="未完了",$M73,"")),"")</f>
        <v/>
      </c>
      <c r="T73" s="66" t="str">
        <f>IF($E73=【設定】!$G$8,IF($J73="○",$M73,""),"")</f>
        <v/>
      </c>
      <c r="U73" s="66" t="str">
        <f>IF($E73=【設定】!$G$8,IF($J73="判定中",$M73,IF($J73="未完了",$M73,"")),"")</f>
        <v/>
      </c>
      <c r="V73" s="66" t="str">
        <f>IF($E73=【設定】!$G$9,IF($J73="○",$M73,""),"")</f>
        <v/>
      </c>
      <c r="W73" s="66" t="str">
        <f>IF($E73=【設定】!$G$9,IF($J73="判定中",$M73,IF($J73="未完了",$M73,"")),"")</f>
        <v/>
      </c>
      <c r="X73" s="66" t="str">
        <f>IF($E73=【設定】!$G$10,IF($J73="○",$M73,""),"")</f>
        <v/>
      </c>
      <c r="Y73" s="66" t="str">
        <f>IF($E73=【設定】!$G$10,IF($J73="判定中",$M73,IF($J73="未完了",$M73,"")),"")</f>
        <v/>
      </c>
      <c r="Z73" s="66" t="str">
        <f>IF($E73=【設定】!$G$11,IF($J73="○",$M73,""),"")</f>
        <v/>
      </c>
      <c r="AA73" s="66" t="str">
        <f>IF($E73=【設定】!$G$11,IF($J73="判定中",$M73,IF($J73="未完了",$M73,"")),"")</f>
        <v/>
      </c>
    </row>
    <row r="74" spans="2:27" x14ac:dyDescent="0.2">
      <c r="B74" s="19">
        <f t="shared" si="26"/>
        <v>66</v>
      </c>
      <c r="C74" s="20" t="str">
        <f t="shared" si="25"/>
        <v/>
      </c>
      <c r="D74" s="48"/>
      <c r="E74" s="49"/>
      <c r="F74" s="50"/>
      <c r="G74" s="51"/>
      <c r="H74" s="52"/>
      <c r="I74" s="53"/>
      <c r="J74" s="54"/>
      <c r="K74" s="52"/>
      <c r="L74" s="47" t="str">
        <f>IF(J74="×",0,IF(I74="","",I74/(VLOOKUP(F74,【設定】!$C$6:$D$26,2,FALSE))))</f>
        <v/>
      </c>
      <c r="M74" s="64" t="str">
        <f>IF(J74="×",0,IF(I74="","",I74/(VLOOKUP(F74,【設定】!$C$6:$D$26,2,FALSE))*VLOOKUP(F74,【設定】!$C$6:$E$26,3,FALSE)))</f>
        <v/>
      </c>
      <c r="N74" s="66" t="str">
        <f t="shared" si="27"/>
        <v/>
      </c>
      <c r="O74" s="66" t="str">
        <f t="shared" si="28"/>
        <v/>
      </c>
      <c r="P74" s="66" t="str">
        <f t="shared" si="29"/>
        <v/>
      </c>
      <c r="Q74" s="66" t="str">
        <f t="shared" si="30"/>
        <v/>
      </c>
      <c r="R74" s="66" t="str">
        <f>IF($E74=【設定】!$G$7,IF($J74="○",$M74,""),"")</f>
        <v/>
      </c>
      <c r="S74" s="66" t="str">
        <f>IF($E74=【設定】!$G$7,IF($J74="判定中",$M74,IF($J74="未完了",$M74,"")),"")</f>
        <v/>
      </c>
      <c r="T74" s="66" t="str">
        <f>IF($E74=【設定】!$G$8,IF($J74="○",$M74,""),"")</f>
        <v/>
      </c>
      <c r="U74" s="66" t="str">
        <f>IF($E74=【設定】!$G$8,IF($J74="判定中",$M74,IF($J74="未完了",$M74,"")),"")</f>
        <v/>
      </c>
      <c r="V74" s="66" t="str">
        <f>IF($E74=【設定】!$G$9,IF($J74="○",$M74,""),"")</f>
        <v/>
      </c>
      <c r="W74" s="66" t="str">
        <f>IF($E74=【設定】!$G$9,IF($J74="判定中",$M74,IF($J74="未完了",$M74,"")),"")</f>
        <v/>
      </c>
      <c r="X74" s="66" t="str">
        <f>IF($E74=【設定】!$G$10,IF($J74="○",$M74,""),"")</f>
        <v/>
      </c>
      <c r="Y74" s="66" t="str">
        <f>IF($E74=【設定】!$G$10,IF($J74="判定中",$M74,IF($J74="未完了",$M74,"")),"")</f>
        <v/>
      </c>
      <c r="Z74" s="66" t="str">
        <f>IF($E74=【設定】!$G$11,IF($J74="○",$M74,""),"")</f>
        <v/>
      </c>
      <c r="AA74" s="66" t="str">
        <f>IF($E74=【設定】!$G$11,IF($J74="判定中",$M74,IF($J74="未完了",$M74,"")),"")</f>
        <v/>
      </c>
    </row>
    <row r="75" spans="2:27" x14ac:dyDescent="0.2">
      <c r="B75" s="19">
        <f t="shared" si="26"/>
        <v>67</v>
      </c>
      <c r="C75" s="20" t="str">
        <f t="shared" si="25"/>
        <v/>
      </c>
      <c r="D75" s="48"/>
      <c r="E75" s="49"/>
      <c r="F75" s="50"/>
      <c r="G75" s="51"/>
      <c r="H75" s="52"/>
      <c r="I75" s="53"/>
      <c r="J75" s="54"/>
      <c r="K75" s="52"/>
      <c r="L75" s="47" t="str">
        <f>IF(J75="×",0,IF(I75="","",I75/(VLOOKUP(F75,【設定】!$C$6:$D$26,2,FALSE))))</f>
        <v/>
      </c>
      <c r="M75" s="64" t="str">
        <f>IF(J75="×",0,IF(I75="","",I75/(VLOOKUP(F75,【設定】!$C$6:$D$26,2,FALSE))*VLOOKUP(F75,【設定】!$C$6:$E$26,3,FALSE)))</f>
        <v/>
      </c>
      <c r="N75" s="66" t="str">
        <f t="shared" si="27"/>
        <v/>
      </c>
      <c r="O75" s="66" t="str">
        <f t="shared" si="28"/>
        <v/>
      </c>
      <c r="P75" s="66" t="str">
        <f t="shared" si="29"/>
        <v/>
      </c>
      <c r="Q75" s="66" t="str">
        <f t="shared" si="30"/>
        <v/>
      </c>
      <c r="R75" s="66" t="str">
        <f>IF($E75=【設定】!$G$7,IF($J75="○",$M75,""),"")</f>
        <v/>
      </c>
      <c r="S75" s="66" t="str">
        <f>IF($E75=【設定】!$G$7,IF($J75="判定中",$M75,IF($J75="未完了",$M75,"")),"")</f>
        <v/>
      </c>
      <c r="T75" s="66" t="str">
        <f>IF($E75=【設定】!$G$8,IF($J75="○",$M75,""),"")</f>
        <v/>
      </c>
      <c r="U75" s="66" t="str">
        <f>IF($E75=【設定】!$G$8,IF($J75="判定中",$M75,IF($J75="未完了",$M75,"")),"")</f>
        <v/>
      </c>
      <c r="V75" s="66" t="str">
        <f>IF($E75=【設定】!$G$9,IF($J75="○",$M75,""),"")</f>
        <v/>
      </c>
      <c r="W75" s="66" t="str">
        <f>IF($E75=【設定】!$G$9,IF($J75="判定中",$M75,IF($J75="未完了",$M75,"")),"")</f>
        <v/>
      </c>
      <c r="X75" s="66" t="str">
        <f>IF($E75=【設定】!$G$10,IF($J75="○",$M75,""),"")</f>
        <v/>
      </c>
      <c r="Y75" s="66" t="str">
        <f>IF($E75=【設定】!$G$10,IF($J75="判定中",$M75,IF($J75="未完了",$M75,"")),"")</f>
        <v/>
      </c>
      <c r="Z75" s="66" t="str">
        <f>IF($E75=【設定】!$G$11,IF($J75="○",$M75,""),"")</f>
        <v/>
      </c>
      <c r="AA75" s="66" t="str">
        <f>IF($E75=【設定】!$G$11,IF($J75="判定中",$M75,IF($J75="未完了",$M75,"")),"")</f>
        <v/>
      </c>
    </row>
    <row r="76" spans="2:27" x14ac:dyDescent="0.2">
      <c r="B76" s="19">
        <f t="shared" si="26"/>
        <v>68</v>
      </c>
      <c r="C76" s="20" t="str">
        <f t="shared" si="25"/>
        <v/>
      </c>
      <c r="D76" s="48"/>
      <c r="E76" s="49"/>
      <c r="F76" s="50"/>
      <c r="G76" s="51"/>
      <c r="H76" s="52"/>
      <c r="I76" s="53"/>
      <c r="J76" s="54"/>
      <c r="K76" s="52"/>
      <c r="L76" s="47" t="str">
        <f>IF(J76="×",0,IF(I76="","",I76/(VLOOKUP(F76,【設定】!$C$6:$D$26,2,FALSE))))</f>
        <v/>
      </c>
      <c r="M76" s="64" t="str">
        <f>IF(J76="×",0,IF(I76="","",I76/(VLOOKUP(F76,【設定】!$C$6:$D$26,2,FALSE))*VLOOKUP(F76,【設定】!$C$6:$E$26,3,FALSE)))</f>
        <v/>
      </c>
      <c r="N76" s="66" t="str">
        <f t="shared" si="27"/>
        <v/>
      </c>
      <c r="O76" s="66" t="str">
        <f t="shared" si="28"/>
        <v/>
      </c>
      <c r="P76" s="66" t="str">
        <f t="shared" si="29"/>
        <v/>
      </c>
      <c r="Q76" s="66" t="str">
        <f t="shared" si="30"/>
        <v/>
      </c>
      <c r="R76" s="66" t="str">
        <f>IF($E76=【設定】!$G$7,IF($J76="○",$M76,""),"")</f>
        <v/>
      </c>
      <c r="S76" s="66" t="str">
        <f>IF($E76=【設定】!$G$7,IF($J76="判定中",$M76,IF($J76="未完了",$M76,"")),"")</f>
        <v/>
      </c>
      <c r="T76" s="66" t="str">
        <f>IF($E76=【設定】!$G$8,IF($J76="○",$M76,""),"")</f>
        <v/>
      </c>
      <c r="U76" s="66" t="str">
        <f>IF($E76=【設定】!$G$8,IF($J76="判定中",$M76,IF($J76="未完了",$M76,"")),"")</f>
        <v/>
      </c>
      <c r="V76" s="66" t="str">
        <f>IF($E76=【設定】!$G$9,IF($J76="○",$M76,""),"")</f>
        <v/>
      </c>
      <c r="W76" s="66" t="str">
        <f>IF($E76=【設定】!$G$9,IF($J76="判定中",$M76,IF($J76="未完了",$M76,"")),"")</f>
        <v/>
      </c>
      <c r="X76" s="66" t="str">
        <f>IF($E76=【設定】!$G$10,IF($J76="○",$M76,""),"")</f>
        <v/>
      </c>
      <c r="Y76" s="66" t="str">
        <f>IF($E76=【設定】!$G$10,IF($J76="判定中",$M76,IF($J76="未完了",$M76,"")),"")</f>
        <v/>
      </c>
      <c r="Z76" s="66" t="str">
        <f>IF($E76=【設定】!$G$11,IF($J76="○",$M76,""),"")</f>
        <v/>
      </c>
      <c r="AA76" s="66" t="str">
        <f>IF($E76=【設定】!$G$11,IF($J76="判定中",$M76,IF($J76="未完了",$M76,"")),"")</f>
        <v/>
      </c>
    </row>
    <row r="77" spans="2:27" x14ac:dyDescent="0.2">
      <c r="B77" s="19">
        <f t="shared" si="26"/>
        <v>69</v>
      </c>
      <c r="C77" s="20" t="str">
        <f t="shared" si="25"/>
        <v/>
      </c>
      <c r="D77" s="48"/>
      <c r="E77" s="49"/>
      <c r="F77" s="50"/>
      <c r="G77" s="51"/>
      <c r="H77" s="52"/>
      <c r="I77" s="53"/>
      <c r="J77" s="54"/>
      <c r="K77" s="52"/>
      <c r="L77" s="47" t="str">
        <f>IF(J77="×",0,IF(I77="","",I77/(VLOOKUP(F77,【設定】!$C$6:$D$26,2,FALSE))))</f>
        <v/>
      </c>
      <c r="M77" s="64" t="str">
        <f>IF(J77="×",0,IF(I77="","",I77/(VLOOKUP(F77,【設定】!$C$6:$D$26,2,FALSE))*VLOOKUP(F77,【設定】!$C$6:$E$26,3,FALSE)))</f>
        <v/>
      </c>
      <c r="N77" s="66" t="str">
        <f t="shared" si="27"/>
        <v/>
      </c>
      <c r="O77" s="66" t="str">
        <f t="shared" si="28"/>
        <v/>
      </c>
      <c r="P77" s="66" t="str">
        <f t="shared" si="29"/>
        <v/>
      </c>
      <c r="Q77" s="66" t="str">
        <f t="shared" si="30"/>
        <v/>
      </c>
      <c r="R77" s="66" t="str">
        <f>IF($E77=【設定】!$G$7,IF($J77="○",$M77,""),"")</f>
        <v/>
      </c>
      <c r="S77" s="66" t="str">
        <f>IF($E77=【設定】!$G$7,IF($J77="判定中",$M77,IF($J77="未完了",$M77,"")),"")</f>
        <v/>
      </c>
      <c r="T77" s="66" t="str">
        <f>IF($E77=【設定】!$G$8,IF($J77="○",$M77,""),"")</f>
        <v/>
      </c>
      <c r="U77" s="66" t="str">
        <f>IF($E77=【設定】!$G$8,IF($J77="判定中",$M77,IF($J77="未完了",$M77,"")),"")</f>
        <v/>
      </c>
      <c r="V77" s="66" t="str">
        <f>IF($E77=【設定】!$G$9,IF($J77="○",$M77,""),"")</f>
        <v/>
      </c>
      <c r="W77" s="66" t="str">
        <f>IF($E77=【設定】!$G$9,IF($J77="判定中",$M77,IF($J77="未完了",$M77,"")),"")</f>
        <v/>
      </c>
      <c r="X77" s="66" t="str">
        <f>IF($E77=【設定】!$G$10,IF($J77="○",$M77,""),"")</f>
        <v/>
      </c>
      <c r="Y77" s="66" t="str">
        <f>IF($E77=【設定】!$G$10,IF($J77="判定中",$M77,IF($J77="未完了",$M77,"")),"")</f>
        <v/>
      </c>
      <c r="Z77" s="66" t="str">
        <f>IF($E77=【設定】!$G$11,IF($J77="○",$M77,""),"")</f>
        <v/>
      </c>
      <c r="AA77" s="66" t="str">
        <f>IF($E77=【設定】!$G$11,IF($J77="判定中",$M77,IF($J77="未完了",$M77,"")),"")</f>
        <v/>
      </c>
    </row>
    <row r="78" spans="2:27" x14ac:dyDescent="0.2">
      <c r="B78" s="19">
        <f t="shared" si="26"/>
        <v>70</v>
      </c>
      <c r="C78" s="20" t="str">
        <f t="shared" si="25"/>
        <v/>
      </c>
      <c r="D78" s="48"/>
      <c r="E78" s="49"/>
      <c r="F78" s="50"/>
      <c r="G78" s="51"/>
      <c r="H78" s="52"/>
      <c r="I78" s="53"/>
      <c r="J78" s="54"/>
      <c r="K78" s="52"/>
      <c r="L78" s="47" t="str">
        <f>IF(J78="×",0,IF(I78="","",I78/(VLOOKUP(F78,【設定】!$C$6:$D$26,2,FALSE))))</f>
        <v/>
      </c>
      <c r="M78" s="64" t="str">
        <f>IF(J78="×",0,IF(I78="","",I78/(VLOOKUP(F78,【設定】!$C$6:$D$26,2,FALSE))*VLOOKUP(F78,【設定】!$C$6:$E$26,3,FALSE)))</f>
        <v/>
      </c>
      <c r="N78" s="66" t="str">
        <f t="shared" si="27"/>
        <v/>
      </c>
      <c r="O78" s="66" t="str">
        <f t="shared" si="28"/>
        <v/>
      </c>
      <c r="P78" s="66" t="str">
        <f t="shared" si="29"/>
        <v/>
      </c>
      <c r="Q78" s="66" t="str">
        <f t="shared" si="30"/>
        <v/>
      </c>
      <c r="R78" s="66" t="str">
        <f>IF($E78=【設定】!$G$7,IF($J78="○",$M78,""),"")</f>
        <v/>
      </c>
      <c r="S78" s="66" t="str">
        <f>IF($E78=【設定】!$G$7,IF($J78="判定中",$M78,IF($J78="未完了",$M78,"")),"")</f>
        <v/>
      </c>
      <c r="T78" s="66" t="str">
        <f>IF($E78=【設定】!$G$8,IF($J78="○",$M78,""),"")</f>
        <v/>
      </c>
      <c r="U78" s="66" t="str">
        <f>IF($E78=【設定】!$G$8,IF($J78="判定中",$M78,IF($J78="未完了",$M78,"")),"")</f>
        <v/>
      </c>
      <c r="V78" s="66" t="str">
        <f>IF($E78=【設定】!$G$9,IF($J78="○",$M78,""),"")</f>
        <v/>
      </c>
      <c r="W78" s="66" t="str">
        <f>IF($E78=【設定】!$G$9,IF($J78="判定中",$M78,IF($J78="未完了",$M78,"")),"")</f>
        <v/>
      </c>
      <c r="X78" s="66" t="str">
        <f>IF($E78=【設定】!$G$10,IF($J78="○",$M78,""),"")</f>
        <v/>
      </c>
      <c r="Y78" s="66" t="str">
        <f>IF($E78=【設定】!$G$10,IF($J78="判定中",$M78,IF($J78="未完了",$M78,"")),"")</f>
        <v/>
      </c>
      <c r="Z78" s="66" t="str">
        <f>IF($E78=【設定】!$G$11,IF($J78="○",$M78,""),"")</f>
        <v/>
      </c>
      <c r="AA78" s="66" t="str">
        <f>IF($E78=【設定】!$G$11,IF($J78="判定中",$M78,IF($J78="未完了",$M78,"")),"")</f>
        <v/>
      </c>
    </row>
    <row r="79" spans="2:27" x14ac:dyDescent="0.2">
      <c r="B79" s="19">
        <f t="shared" si="26"/>
        <v>71</v>
      </c>
      <c r="C79" s="20" t="str">
        <f t="shared" si="25"/>
        <v/>
      </c>
      <c r="D79" s="48"/>
      <c r="E79" s="49"/>
      <c r="F79" s="50"/>
      <c r="G79" s="51"/>
      <c r="H79" s="52"/>
      <c r="I79" s="53"/>
      <c r="J79" s="54"/>
      <c r="K79" s="52"/>
      <c r="L79" s="47" t="str">
        <f>IF(J79="×",0,IF(I79="","",I79/(VLOOKUP(F79,【設定】!$C$6:$D$26,2,FALSE))))</f>
        <v/>
      </c>
      <c r="M79" s="64" t="str">
        <f>IF(J79="×",0,IF(I79="","",I79/(VLOOKUP(F79,【設定】!$C$6:$D$26,2,FALSE))*VLOOKUP(F79,【設定】!$C$6:$E$26,3,FALSE)))</f>
        <v/>
      </c>
      <c r="N79" s="66" t="str">
        <f t="shared" si="27"/>
        <v/>
      </c>
      <c r="O79" s="66" t="str">
        <f t="shared" si="28"/>
        <v/>
      </c>
      <c r="P79" s="66" t="str">
        <f t="shared" si="29"/>
        <v/>
      </c>
      <c r="Q79" s="66" t="str">
        <f t="shared" si="30"/>
        <v/>
      </c>
      <c r="R79" s="66" t="str">
        <f>IF($E79=【設定】!$G$7,IF($J79="○",$M79,""),"")</f>
        <v/>
      </c>
      <c r="S79" s="66" t="str">
        <f>IF($E79=【設定】!$G$7,IF($J79="判定中",$M79,IF($J79="未完了",$M79,"")),"")</f>
        <v/>
      </c>
      <c r="T79" s="66" t="str">
        <f>IF($E79=【設定】!$G$8,IF($J79="○",$M79,""),"")</f>
        <v/>
      </c>
      <c r="U79" s="66" t="str">
        <f>IF($E79=【設定】!$G$8,IF($J79="判定中",$M79,IF($J79="未完了",$M79,"")),"")</f>
        <v/>
      </c>
      <c r="V79" s="66" t="str">
        <f>IF($E79=【設定】!$G$9,IF($J79="○",$M79,""),"")</f>
        <v/>
      </c>
      <c r="W79" s="66" t="str">
        <f>IF($E79=【設定】!$G$9,IF($J79="判定中",$M79,IF($J79="未完了",$M79,"")),"")</f>
        <v/>
      </c>
      <c r="X79" s="66" t="str">
        <f>IF($E79=【設定】!$G$10,IF($J79="○",$M79,""),"")</f>
        <v/>
      </c>
      <c r="Y79" s="66" t="str">
        <f>IF($E79=【設定】!$G$10,IF($J79="判定中",$M79,IF($J79="未完了",$M79,"")),"")</f>
        <v/>
      </c>
      <c r="Z79" s="66" t="str">
        <f>IF($E79=【設定】!$G$11,IF($J79="○",$M79,""),"")</f>
        <v/>
      </c>
      <c r="AA79" s="66" t="str">
        <f>IF($E79=【設定】!$G$11,IF($J79="判定中",$M79,IF($J79="未完了",$M79,"")),"")</f>
        <v/>
      </c>
    </row>
    <row r="80" spans="2:27" x14ac:dyDescent="0.2">
      <c r="B80" s="19">
        <f t="shared" si="26"/>
        <v>72</v>
      </c>
      <c r="C80" s="20" t="str">
        <f t="shared" si="25"/>
        <v/>
      </c>
      <c r="D80" s="48"/>
      <c r="E80" s="49"/>
      <c r="F80" s="50"/>
      <c r="G80" s="51"/>
      <c r="H80" s="52"/>
      <c r="I80" s="53"/>
      <c r="J80" s="54"/>
      <c r="K80" s="52"/>
      <c r="L80" s="47" t="str">
        <f>IF(J80="×",0,IF(I80="","",I80/(VLOOKUP(F80,【設定】!$C$6:$D$26,2,FALSE))))</f>
        <v/>
      </c>
      <c r="M80" s="64" t="str">
        <f>IF(J80="×",0,IF(I80="","",I80/(VLOOKUP(F80,【設定】!$C$6:$D$26,2,FALSE))*VLOOKUP(F80,【設定】!$C$6:$E$26,3,FALSE)))</f>
        <v/>
      </c>
      <c r="N80" s="66" t="str">
        <f t="shared" si="27"/>
        <v/>
      </c>
      <c r="O80" s="66" t="str">
        <f t="shared" si="28"/>
        <v/>
      </c>
      <c r="P80" s="66" t="str">
        <f t="shared" si="29"/>
        <v/>
      </c>
      <c r="Q80" s="66" t="str">
        <f t="shared" si="30"/>
        <v/>
      </c>
      <c r="R80" s="66" t="str">
        <f>IF($E80=【設定】!$G$7,IF($J80="○",$M80,""),"")</f>
        <v/>
      </c>
      <c r="S80" s="66" t="str">
        <f>IF($E80=【設定】!$G$7,IF($J80="判定中",$M80,IF($J80="未完了",$M80,"")),"")</f>
        <v/>
      </c>
      <c r="T80" s="66" t="str">
        <f>IF($E80=【設定】!$G$8,IF($J80="○",$M80,""),"")</f>
        <v/>
      </c>
      <c r="U80" s="66" t="str">
        <f>IF($E80=【設定】!$G$8,IF($J80="判定中",$M80,IF($J80="未完了",$M80,"")),"")</f>
        <v/>
      </c>
      <c r="V80" s="66" t="str">
        <f>IF($E80=【設定】!$G$9,IF($J80="○",$M80,""),"")</f>
        <v/>
      </c>
      <c r="W80" s="66" t="str">
        <f>IF($E80=【設定】!$G$9,IF($J80="判定中",$M80,IF($J80="未完了",$M80,"")),"")</f>
        <v/>
      </c>
      <c r="X80" s="66" t="str">
        <f>IF($E80=【設定】!$G$10,IF($J80="○",$M80,""),"")</f>
        <v/>
      </c>
      <c r="Y80" s="66" t="str">
        <f>IF($E80=【設定】!$G$10,IF($J80="判定中",$M80,IF($J80="未完了",$M80,"")),"")</f>
        <v/>
      </c>
      <c r="Z80" s="66" t="str">
        <f>IF($E80=【設定】!$G$11,IF($J80="○",$M80,""),"")</f>
        <v/>
      </c>
      <c r="AA80" s="66" t="str">
        <f>IF($E80=【設定】!$G$11,IF($J80="判定中",$M80,IF($J80="未完了",$M80,"")),"")</f>
        <v/>
      </c>
    </row>
    <row r="81" spans="2:27" x14ac:dyDescent="0.2">
      <c r="B81" s="19">
        <f t="shared" si="26"/>
        <v>73</v>
      </c>
      <c r="C81" s="20" t="str">
        <f t="shared" si="25"/>
        <v/>
      </c>
      <c r="D81" s="48"/>
      <c r="E81" s="49"/>
      <c r="F81" s="50"/>
      <c r="G81" s="51"/>
      <c r="H81" s="52"/>
      <c r="I81" s="53"/>
      <c r="J81" s="54"/>
      <c r="K81" s="52"/>
      <c r="L81" s="47" t="str">
        <f>IF(J81="×",0,IF(I81="","",I81/(VLOOKUP(F81,【設定】!$C$6:$D$26,2,FALSE))))</f>
        <v/>
      </c>
      <c r="M81" s="64" t="str">
        <f>IF(J81="×",0,IF(I81="","",I81/(VLOOKUP(F81,【設定】!$C$6:$D$26,2,FALSE))*VLOOKUP(F81,【設定】!$C$6:$E$26,3,FALSE)))</f>
        <v/>
      </c>
      <c r="N81" s="66" t="str">
        <f t="shared" si="27"/>
        <v/>
      </c>
      <c r="O81" s="66" t="str">
        <f t="shared" si="28"/>
        <v/>
      </c>
      <c r="P81" s="66" t="str">
        <f t="shared" si="29"/>
        <v/>
      </c>
      <c r="Q81" s="66" t="str">
        <f t="shared" si="30"/>
        <v/>
      </c>
      <c r="R81" s="66" t="str">
        <f>IF($E81=【設定】!$G$7,IF($J81="○",$M81,""),"")</f>
        <v/>
      </c>
      <c r="S81" s="66" t="str">
        <f>IF($E81=【設定】!$G$7,IF($J81="判定中",$M81,IF($J81="未完了",$M81,"")),"")</f>
        <v/>
      </c>
      <c r="T81" s="66" t="str">
        <f>IF($E81=【設定】!$G$8,IF($J81="○",$M81,""),"")</f>
        <v/>
      </c>
      <c r="U81" s="66" t="str">
        <f>IF($E81=【設定】!$G$8,IF($J81="判定中",$M81,IF($J81="未完了",$M81,"")),"")</f>
        <v/>
      </c>
      <c r="V81" s="66" t="str">
        <f>IF($E81=【設定】!$G$9,IF($J81="○",$M81,""),"")</f>
        <v/>
      </c>
      <c r="W81" s="66" t="str">
        <f>IF($E81=【設定】!$G$9,IF($J81="判定中",$M81,IF($J81="未完了",$M81,"")),"")</f>
        <v/>
      </c>
      <c r="X81" s="66" t="str">
        <f>IF($E81=【設定】!$G$10,IF($J81="○",$M81,""),"")</f>
        <v/>
      </c>
      <c r="Y81" s="66" t="str">
        <f>IF($E81=【設定】!$G$10,IF($J81="判定中",$M81,IF($J81="未完了",$M81,"")),"")</f>
        <v/>
      </c>
      <c r="Z81" s="66" t="str">
        <f>IF($E81=【設定】!$G$11,IF($J81="○",$M81,""),"")</f>
        <v/>
      </c>
      <c r="AA81" s="66" t="str">
        <f>IF($E81=【設定】!$G$11,IF($J81="判定中",$M81,IF($J81="未完了",$M81,"")),"")</f>
        <v/>
      </c>
    </row>
    <row r="82" spans="2:27" x14ac:dyDescent="0.2">
      <c r="B82" s="19">
        <f t="shared" si="26"/>
        <v>74</v>
      </c>
      <c r="C82" s="20" t="str">
        <f t="shared" si="25"/>
        <v/>
      </c>
      <c r="D82" s="48"/>
      <c r="E82" s="49"/>
      <c r="F82" s="50"/>
      <c r="G82" s="51"/>
      <c r="H82" s="52"/>
      <c r="I82" s="53"/>
      <c r="J82" s="54"/>
      <c r="K82" s="52"/>
      <c r="L82" s="47" t="str">
        <f>IF(J82="×",0,IF(I82="","",I82/(VLOOKUP(F82,【設定】!$C$6:$D$26,2,FALSE))))</f>
        <v/>
      </c>
      <c r="M82" s="64" t="str">
        <f>IF(J82="×",0,IF(I82="","",I82/(VLOOKUP(F82,【設定】!$C$6:$D$26,2,FALSE))*VLOOKUP(F82,【設定】!$C$6:$E$26,3,FALSE)))</f>
        <v/>
      </c>
      <c r="N82" s="66" t="str">
        <f t="shared" si="27"/>
        <v/>
      </c>
      <c r="O82" s="66" t="str">
        <f t="shared" si="28"/>
        <v/>
      </c>
      <c r="P82" s="66" t="str">
        <f t="shared" si="29"/>
        <v/>
      </c>
      <c r="Q82" s="66" t="str">
        <f t="shared" si="30"/>
        <v/>
      </c>
      <c r="R82" s="66" t="str">
        <f>IF($E82=【設定】!$G$7,IF($J82="○",$M82,""),"")</f>
        <v/>
      </c>
      <c r="S82" s="66" t="str">
        <f>IF($E82=【設定】!$G$7,IF($J82="判定中",$M82,IF($J82="未完了",$M82,"")),"")</f>
        <v/>
      </c>
      <c r="T82" s="66" t="str">
        <f>IF($E82=【設定】!$G$8,IF($J82="○",$M82,""),"")</f>
        <v/>
      </c>
      <c r="U82" s="66" t="str">
        <f>IF($E82=【設定】!$G$8,IF($J82="判定中",$M82,IF($J82="未完了",$M82,"")),"")</f>
        <v/>
      </c>
      <c r="V82" s="66" t="str">
        <f>IF($E82=【設定】!$G$9,IF($J82="○",$M82,""),"")</f>
        <v/>
      </c>
      <c r="W82" s="66" t="str">
        <f>IF($E82=【設定】!$G$9,IF($J82="判定中",$M82,IF($J82="未完了",$M82,"")),"")</f>
        <v/>
      </c>
      <c r="X82" s="66" t="str">
        <f>IF($E82=【設定】!$G$10,IF($J82="○",$M82,""),"")</f>
        <v/>
      </c>
      <c r="Y82" s="66" t="str">
        <f>IF($E82=【設定】!$G$10,IF($J82="判定中",$M82,IF($J82="未完了",$M82,"")),"")</f>
        <v/>
      </c>
      <c r="Z82" s="66" t="str">
        <f>IF($E82=【設定】!$G$11,IF($J82="○",$M82,""),"")</f>
        <v/>
      </c>
      <c r="AA82" s="66" t="str">
        <f>IF($E82=【設定】!$G$11,IF($J82="判定中",$M82,IF($J82="未完了",$M82,"")),"")</f>
        <v/>
      </c>
    </row>
    <row r="83" spans="2:27" x14ac:dyDescent="0.2">
      <c r="B83" s="19">
        <f t="shared" si="26"/>
        <v>75</v>
      </c>
      <c r="C83" s="20" t="str">
        <f t="shared" si="25"/>
        <v/>
      </c>
      <c r="D83" s="48"/>
      <c r="E83" s="49"/>
      <c r="F83" s="50"/>
      <c r="G83" s="51"/>
      <c r="H83" s="52"/>
      <c r="I83" s="53"/>
      <c r="J83" s="54"/>
      <c r="K83" s="52"/>
      <c r="L83" s="47" t="str">
        <f>IF(J83="×",0,IF(I83="","",I83/(VLOOKUP(F83,【設定】!$C$6:$D$26,2,FALSE))))</f>
        <v/>
      </c>
      <c r="M83" s="64" t="str">
        <f>IF(J83="×",0,IF(I83="","",I83/(VLOOKUP(F83,【設定】!$C$6:$D$26,2,FALSE))*VLOOKUP(F83,【設定】!$C$6:$E$26,3,FALSE)))</f>
        <v/>
      </c>
      <c r="N83" s="66" t="str">
        <f t="shared" si="27"/>
        <v/>
      </c>
      <c r="O83" s="66" t="str">
        <f t="shared" si="28"/>
        <v/>
      </c>
      <c r="P83" s="66" t="str">
        <f t="shared" si="29"/>
        <v/>
      </c>
      <c r="Q83" s="66" t="str">
        <f t="shared" si="30"/>
        <v/>
      </c>
      <c r="R83" s="66" t="str">
        <f>IF($E83=【設定】!$G$7,IF($J83="○",$M83,""),"")</f>
        <v/>
      </c>
      <c r="S83" s="66" t="str">
        <f>IF($E83=【設定】!$G$7,IF($J83="判定中",$M83,IF($J83="未完了",$M83,"")),"")</f>
        <v/>
      </c>
      <c r="T83" s="66" t="str">
        <f>IF($E83=【設定】!$G$8,IF($J83="○",$M83,""),"")</f>
        <v/>
      </c>
      <c r="U83" s="66" t="str">
        <f>IF($E83=【設定】!$G$8,IF($J83="判定中",$M83,IF($J83="未完了",$M83,"")),"")</f>
        <v/>
      </c>
      <c r="V83" s="66" t="str">
        <f>IF($E83=【設定】!$G$9,IF($J83="○",$M83,""),"")</f>
        <v/>
      </c>
      <c r="W83" s="66" t="str">
        <f>IF($E83=【設定】!$G$9,IF($J83="判定中",$M83,IF($J83="未完了",$M83,"")),"")</f>
        <v/>
      </c>
      <c r="X83" s="66" t="str">
        <f>IF($E83=【設定】!$G$10,IF($J83="○",$M83,""),"")</f>
        <v/>
      </c>
      <c r="Y83" s="66" t="str">
        <f>IF($E83=【設定】!$G$10,IF($J83="判定中",$M83,IF($J83="未完了",$M83,"")),"")</f>
        <v/>
      </c>
      <c r="Z83" s="66" t="str">
        <f>IF($E83=【設定】!$G$11,IF($J83="○",$M83,""),"")</f>
        <v/>
      </c>
      <c r="AA83" s="66" t="str">
        <f>IF($E83=【設定】!$G$11,IF($J83="判定中",$M83,IF($J83="未完了",$M83,"")),"")</f>
        <v/>
      </c>
    </row>
    <row r="84" spans="2:27" x14ac:dyDescent="0.2">
      <c r="B84" s="19">
        <f t="shared" si="26"/>
        <v>76</v>
      </c>
      <c r="C84" s="20" t="str">
        <f t="shared" si="25"/>
        <v/>
      </c>
      <c r="D84" s="48"/>
      <c r="E84" s="49"/>
      <c r="F84" s="50"/>
      <c r="G84" s="51"/>
      <c r="H84" s="52"/>
      <c r="I84" s="53"/>
      <c r="J84" s="54"/>
      <c r="K84" s="52"/>
      <c r="L84" s="47" t="str">
        <f>IF(J84="×",0,IF(I84="","",I84/(VLOOKUP(F84,【設定】!$C$6:$D$26,2,FALSE))))</f>
        <v/>
      </c>
      <c r="M84" s="64" t="str">
        <f>IF(J84="×",0,IF(I84="","",I84/(VLOOKUP(F84,【設定】!$C$6:$D$26,2,FALSE))*VLOOKUP(F84,【設定】!$C$6:$E$26,3,FALSE)))</f>
        <v/>
      </c>
      <c r="N84" s="66" t="str">
        <f t="shared" si="27"/>
        <v/>
      </c>
      <c r="O84" s="66" t="str">
        <f t="shared" si="28"/>
        <v/>
      </c>
      <c r="P84" s="66" t="str">
        <f t="shared" si="29"/>
        <v/>
      </c>
      <c r="Q84" s="66" t="str">
        <f t="shared" si="30"/>
        <v/>
      </c>
      <c r="R84" s="66" t="str">
        <f>IF($E84=【設定】!$G$7,IF($J84="○",$M84,""),"")</f>
        <v/>
      </c>
      <c r="S84" s="66" t="str">
        <f>IF($E84=【設定】!$G$7,IF($J84="判定中",$M84,IF($J84="未完了",$M84,"")),"")</f>
        <v/>
      </c>
      <c r="T84" s="66" t="str">
        <f>IF($E84=【設定】!$G$8,IF($J84="○",$M84,""),"")</f>
        <v/>
      </c>
      <c r="U84" s="66" t="str">
        <f>IF($E84=【設定】!$G$8,IF($J84="判定中",$M84,IF($J84="未完了",$M84,"")),"")</f>
        <v/>
      </c>
      <c r="V84" s="66" t="str">
        <f>IF($E84=【設定】!$G$9,IF($J84="○",$M84,""),"")</f>
        <v/>
      </c>
      <c r="W84" s="66" t="str">
        <f>IF($E84=【設定】!$G$9,IF($J84="判定中",$M84,IF($J84="未完了",$M84,"")),"")</f>
        <v/>
      </c>
      <c r="X84" s="66" t="str">
        <f>IF($E84=【設定】!$G$10,IF($J84="○",$M84,""),"")</f>
        <v/>
      </c>
      <c r="Y84" s="66" t="str">
        <f>IF($E84=【設定】!$G$10,IF($J84="判定中",$M84,IF($J84="未完了",$M84,"")),"")</f>
        <v/>
      </c>
      <c r="Z84" s="66" t="str">
        <f>IF($E84=【設定】!$G$11,IF($J84="○",$M84,""),"")</f>
        <v/>
      </c>
      <c r="AA84" s="66" t="str">
        <f>IF($E84=【設定】!$G$11,IF($J84="判定中",$M84,IF($J84="未完了",$M84,"")),"")</f>
        <v/>
      </c>
    </row>
    <row r="85" spans="2:27" x14ac:dyDescent="0.2">
      <c r="B85" s="19">
        <f t="shared" si="26"/>
        <v>77</v>
      </c>
      <c r="C85" s="20" t="str">
        <f t="shared" si="25"/>
        <v/>
      </c>
      <c r="D85" s="48"/>
      <c r="E85" s="49"/>
      <c r="F85" s="50"/>
      <c r="G85" s="51"/>
      <c r="H85" s="52"/>
      <c r="I85" s="53"/>
      <c r="J85" s="54"/>
      <c r="K85" s="52"/>
      <c r="L85" s="47" t="str">
        <f>IF(J85="×",0,IF(I85="","",I85/(VLOOKUP(F85,【設定】!$C$6:$D$26,2,FALSE))))</f>
        <v/>
      </c>
      <c r="M85" s="64" t="str">
        <f>IF(J85="×",0,IF(I85="","",I85/(VLOOKUP(F85,【設定】!$C$6:$D$26,2,FALSE))*VLOOKUP(F85,【設定】!$C$6:$E$26,3,FALSE)))</f>
        <v/>
      </c>
      <c r="N85" s="66" t="str">
        <f t="shared" si="27"/>
        <v/>
      </c>
      <c r="O85" s="66" t="str">
        <f t="shared" si="28"/>
        <v/>
      </c>
      <c r="P85" s="66" t="str">
        <f t="shared" si="29"/>
        <v/>
      </c>
      <c r="Q85" s="66" t="str">
        <f t="shared" si="30"/>
        <v/>
      </c>
      <c r="R85" s="66" t="str">
        <f>IF($E85=【設定】!$G$7,IF($J85="○",$M85,""),"")</f>
        <v/>
      </c>
      <c r="S85" s="66" t="str">
        <f>IF($E85=【設定】!$G$7,IF($J85="判定中",$M85,IF($J85="未完了",$M85,"")),"")</f>
        <v/>
      </c>
      <c r="T85" s="66" t="str">
        <f>IF($E85=【設定】!$G$8,IF($J85="○",$M85,""),"")</f>
        <v/>
      </c>
      <c r="U85" s="66" t="str">
        <f>IF($E85=【設定】!$G$8,IF($J85="判定中",$M85,IF($J85="未完了",$M85,"")),"")</f>
        <v/>
      </c>
      <c r="V85" s="66" t="str">
        <f>IF($E85=【設定】!$G$9,IF($J85="○",$M85,""),"")</f>
        <v/>
      </c>
      <c r="W85" s="66" t="str">
        <f>IF($E85=【設定】!$G$9,IF($J85="判定中",$M85,IF($J85="未完了",$M85,"")),"")</f>
        <v/>
      </c>
      <c r="X85" s="66" t="str">
        <f>IF($E85=【設定】!$G$10,IF($J85="○",$M85,""),"")</f>
        <v/>
      </c>
      <c r="Y85" s="66" t="str">
        <f>IF($E85=【設定】!$G$10,IF($J85="判定中",$M85,IF($J85="未完了",$M85,"")),"")</f>
        <v/>
      </c>
      <c r="Z85" s="66" t="str">
        <f>IF($E85=【設定】!$G$11,IF($J85="○",$M85,""),"")</f>
        <v/>
      </c>
      <c r="AA85" s="66" t="str">
        <f>IF($E85=【設定】!$G$11,IF($J85="判定中",$M85,IF($J85="未完了",$M85,"")),"")</f>
        <v/>
      </c>
    </row>
    <row r="86" spans="2:27" x14ac:dyDescent="0.2">
      <c r="B86" s="19">
        <f t="shared" ref="B86" si="31">B85+1</f>
        <v>78</v>
      </c>
      <c r="C86" s="20" t="str">
        <f t="shared" si="25"/>
        <v/>
      </c>
      <c r="D86" s="48"/>
      <c r="E86" s="49"/>
      <c r="F86" s="50"/>
      <c r="G86" s="51"/>
      <c r="H86" s="52"/>
      <c r="I86" s="53"/>
      <c r="J86" s="54"/>
      <c r="K86" s="52"/>
      <c r="L86" s="47" t="str">
        <f>IF(J86="×",0,IF(I86="","",I86/(VLOOKUP(F86,【設定】!$C$6:$D$26,2,FALSE))))</f>
        <v/>
      </c>
      <c r="M86" s="64" t="str">
        <f>IF(J86="×",0,IF(I86="","",I86/(VLOOKUP(F86,【設定】!$C$6:$D$26,2,FALSE))*VLOOKUP(F86,【設定】!$C$6:$E$26,3,FALSE)))</f>
        <v/>
      </c>
      <c r="N86" s="66" t="str">
        <f t="shared" si="27"/>
        <v/>
      </c>
      <c r="O86" s="66" t="str">
        <f t="shared" si="28"/>
        <v/>
      </c>
      <c r="P86" s="66" t="str">
        <f t="shared" si="29"/>
        <v/>
      </c>
      <c r="Q86" s="66" t="str">
        <f t="shared" si="30"/>
        <v/>
      </c>
      <c r="R86" s="66" t="str">
        <f>IF($E86=【設定】!$G$7,IF($J86="○",$M86,""),"")</f>
        <v/>
      </c>
      <c r="S86" s="66" t="str">
        <f>IF($E86=【設定】!$G$7,IF($J86="判定中",$M86,IF($J86="未完了",$M86,"")),"")</f>
        <v/>
      </c>
      <c r="T86" s="66" t="str">
        <f>IF($E86=【設定】!$G$8,IF($J86="○",$M86,""),"")</f>
        <v/>
      </c>
      <c r="U86" s="66" t="str">
        <f>IF($E86=【設定】!$G$8,IF($J86="判定中",$M86,IF($J86="未完了",$M86,"")),"")</f>
        <v/>
      </c>
      <c r="V86" s="66" t="str">
        <f>IF($E86=【設定】!$G$9,IF($J86="○",$M86,""),"")</f>
        <v/>
      </c>
      <c r="W86" s="66" t="str">
        <f>IF($E86=【設定】!$G$9,IF($J86="判定中",$M86,IF($J86="未完了",$M86,"")),"")</f>
        <v/>
      </c>
      <c r="X86" s="66" t="str">
        <f>IF($E86=【設定】!$G$10,IF($J86="○",$M86,""),"")</f>
        <v/>
      </c>
      <c r="Y86" s="66" t="str">
        <f>IF($E86=【設定】!$G$10,IF($J86="判定中",$M86,IF($J86="未完了",$M86,"")),"")</f>
        <v/>
      </c>
      <c r="Z86" s="66" t="str">
        <f>IF($E86=【設定】!$G$11,IF($J86="○",$M86,""),"")</f>
        <v/>
      </c>
      <c r="AA86" s="66" t="str">
        <f>IF($E86=【設定】!$G$11,IF($J86="判定中",$M86,IF($J86="未完了",$M86,"")),"")</f>
        <v/>
      </c>
    </row>
    <row r="87" spans="2:27" x14ac:dyDescent="0.2">
      <c r="B87" s="19">
        <f t="shared" ref="B87:B117" si="32">B86+1</f>
        <v>79</v>
      </c>
      <c r="C87" s="20" t="str">
        <f t="shared" si="25"/>
        <v/>
      </c>
      <c r="D87" s="48"/>
      <c r="E87" s="49"/>
      <c r="F87" s="50"/>
      <c r="G87" s="51"/>
      <c r="H87" s="52"/>
      <c r="I87" s="53"/>
      <c r="J87" s="54"/>
      <c r="K87" s="52"/>
      <c r="L87" s="47" t="str">
        <f>IF(J87="×",0,IF(I87="","",I87/(VLOOKUP(F87,【設定】!$C$6:$D$26,2,FALSE))))</f>
        <v/>
      </c>
      <c r="M87" s="64" t="str">
        <f>IF(J87="×",0,IF(I87="","",I87/(VLOOKUP(F87,【設定】!$C$6:$D$26,2,FALSE))*VLOOKUP(F87,【設定】!$C$6:$E$26,3,FALSE)))</f>
        <v/>
      </c>
      <c r="N87" s="66" t="str">
        <f t="shared" si="27"/>
        <v/>
      </c>
      <c r="O87" s="66" t="str">
        <f t="shared" si="28"/>
        <v/>
      </c>
      <c r="P87" s="66" t="str">
        <f t="shared" si="29"/>
        <v/>
      </c>
      <c r="Q87" s="66" t="str">
        <f t="shared" si="30"/>
        <v/>
      </c>
      <c r="R87" s="66" t="str">
        <f>IF($E87=【設定】!$G$7,IF($J87="○",$M87,""),"")</f>
        <v/>
      </c>
      <c r="S87" s="66" t="str">
        <f>IF($E87=【設定】!$G$7,IF($J87="判定中",$M87,IF($J87="未完了",$M87,"")),"")</f>
        <v/>
      </c>
      <c r="T87" s="66" t="str">
        <f>IF($E87=【設定】!$G$8,IF($J87="○",$M87,""),"")</f>
        <v/>
      </c>
      <c r="U87" s="66" t="str">
        <f>IF($E87=【設定】!$G$8,IF($J87="判定中",$M87,IF($J87="未完了",$M87,"")),"")</f>
        <v/>
      </c>
      <c r="V87" s="66" t="str">
        <f>IF($E87=【設定】!$G$9,IF($J87="○",$M87,""),"")</f>
        <v/>
      </c>
      <c r="W87" s="66" t="str">
        <f>IF($E87=【設定】!$G$9,IF($J87="判定中",$M87,IF($J87="未完了",$M87,"")),"")</f>
        <v/>
      </c>
      <c r="X87" s="66" t="str">
        <f>IF($E87=【設定】!$G$10,IF($J87="○",$M87,""),"")</f>
        <v/>
      </c>
      <c r="Y87" s="66" t="str">
        <f>IF($E87=【設定】!$G$10,IF($J87="判定中",$M87,IF($J87="未完了",$M87,"")),"")</f>
        <v/>
      </c>
      <c r="Z87" s="66" t="str">
        <f>IF($E87=【設定】!$G$11,IF($J87="○",$M87,""),"")</f>
        <v/>
      </c>
      <c r="AA87" s="66" t="str">
        <f>IF($E87=【設定】!$G$11,IF($J87="判定中",$M87,IF($J87="未完了",$M87,"")),"")</f>
        <v/>
      </c>
    </row>
    <row r="88" spans="2:27" x14ac:dyDescent="0.2">
      <c r="B88" s="19">
        <f t="shared" si="32"/>
        <v>80</v>
      </c>
      <c r="C88" s="20" t="str">
        <f t="shared" si="25"/>
        <v/>
      </c>
      <c r="D88" s="48"/>
      <c r="E88" s="49"/>
      <c r="F88" s="50"/>
      <c r="G88" s="51"/>
      <c r="H88" s="52"/>
      <c r="I88" s="53"/>
      <c r="J88" s="54"/>
      <c r="K88" s="52"/>
      <c r="L88" s="47" t="str">
        <f>IF(J88="×",0,IF(I88="","",I88/(VLOOKUP(F88,【設定】!$C$6:$D$26,2,FALSE))))</f>
        <v/>
      </c>
      <c r="M88" s="64" t="str">
        <f>IF(J88="×",0,IF(I88="","",I88/(VLOOKUP(F88,【設定】!$C$6:$D$26,2,FALSE))*VLOOKUP(F88,【設定】!$C$6:$E$26,3,FALSE)))</f>
        <v/>
      </c>
      <c r="N88" s="66" t="str">
        <f t="shared" si="27"/>
        <v/>
      </c>
      <c r="O88" s="66" t="str">
        <f t="shared" si="28"/>
        <v/>
      </c>
      <c r="P88" s="66" t="str">
        <f t="shared" si="29"/>
        <v/>
      </c>
      <c r="Q88" s="66" t="str">
        <f t="shared" si="30"/>
        <v/>
      </c>
      <c r="R88" s="66" t="str">
        <f>IF($E88=【設定】!$G$7,IF($J88="○",$M88,""),"")</f>
        <v/>
      </c>
      <c r="S88" s="66" t="str">
        <f>IF($E88=【設定】!$G$7,IF($J88="判定中",$M88,IF($J88="未完了",$M88,"")),"")</f>
        <v/>
      </c>
      <c r="T88" s="66" t="str">
        <f>IF($E88=【設定】!$G$8,IF($J88="○",$M88,""),"")</f>
        <v/>
      </c>
      <c r="U88" s="66" t="str">
        <f>IF($E88=【設定】!$G$8,IF($J88="判定中",$M88,IF($J88="未完了",$M88,"")),"")</f>
        <v/>
      </c>
      <c r="V88" s="66" t="str">
        <f>IF($E88=【設定】!$G$9,IF($J88="○",$M88,""),"")</f>
        <v/>
      </c>
      <c r="W88" s="66" t="str">
        <f>IF($E88=【設定】!$G$9,IF($J88="判定中",$M88,IF($J88="未完了",$M88,"")),"")</f>
        <v/>
      </c>
      <c r="X88" s="66" t="str">
        <f>IF($E88=【設定】!$G$10,IF($J88="○",$M88,""),"")</f>
        <v/>
      </c>
      <c r="Y88" s="66" t="str">
        <f>IF($E88=【設定】!$G$10,IF($J88="判定中",$M88,IF($J88="未完了",$M88,"")),"")</f>
        <v/>
      </c>
      <c r="Z88" s="66" t="str">
        <f>IF($E88=【設定】!$G$11,IF($J88="○",$M88,""),"")</f>
        <v/>
      </c>
      <c r="AA88" s="66" t="str">
        <f>IF($E88=【設定】!$G$11,IF($J88="判定中",$M88,IF($J88="未完了",$M88,"")),"")</f>
        <v/>
      </c>
    </row>
    <row r="89" spans="2:27" x14ac:dyDescent="0.2">
      <c r="B89" s="19">
        <f t="shared" si="32"/>
        <v>81</v>
      </c>
      <c r="C89" s="20" t="str">
        <f t="shared" si="25"/>
        <v/>
      </c>
      <c r="D89" s="48"/>
      <c r="E89" s="49"/>
      <c r="F89" s="50"/>
      <c r="G89" s="51"/>
      <c r="H89" s="52"/>
      <c r="I89" s="53"/>
      <c r="J89" s="54"/>
      <c r="K89" s="52"/>
      <c r="L89" s="47" t="str">
        <f>IF(J89="×",0,IF(I89="","",I89/(VLOOKUP(F89,【設定】!$C$6:$D$26,2,FALSE))))</f>
        <v/>
      </c>
      <c r="M89" s="64" t="str">
        <f>IF(J89="×",0,IF(I89="","",I89/(VLOOKUP(F89,【設定】!$C$6:$D$26,2,FALSE))*VLOOKUP(F89,【設定】!$C$6:$E$26,3,FALSE)))</f>
        <v/>
      </c>
      <c r="N89" s="66" t="str">
        <f t="shared" si="27"/>
        <v/>
      </c>
      <c r="O89" s="66" t="str">
        <f t="shared" si="28"/>
        <v/>
      </c>
      <c r="P89" s="66" t="str">
        <f t="shared" si="29"/>
        <v/>
      </c>
      <c r="Q89" s="66" t="str">
        <f t="shared" si="30"/>
        <v/>
      </c>
      <c r="R89" s="66" t="str">
        <f>IF($E89=【設定】!$G$7,IF($J89="○",$M89,""),"")</f>
        <v/>
      </c>
      <c r="S89" s="66" t="str">
        <f>IF($E89=【設定】!$G$7,IF($J89="判定中",$M89,IF($J89="未完了",$M89,"")),"")</f>
        <v/>
      </c>
      <c r="T89" s="66" t="str">
        <f>IF($E89=【設定】!$G$8,IF($J89="○",$M89,""),"")</f>
        <v/>
      </c>
      <c r="U89" s="66" t="str">
        <f>IF($E89=【設定】!$G$8,IF($J89="判定中",$M89,IF($J89="未完了",$M89,"")),"")</f>
        <v/>
      </c>
      <c r="V89" s="66" t="str">
        <f>IF($E89=【設定】!$G$9,IF($J89="○",$M89,""),"")</f>
        <v/>
      </c>
      <c r="W89" s="66" t="str">
        <f>IF($E89=【設定】!$G$9,IF($J89="判定中",$M89,IF($J89="未完了",$M89,"")),"")</f>
        <v/>
      </c>
      <c r="X89" s="66" t="str">
        <f>IF($E89=【設定】!$G$10,IF($J89="○",$M89,""),"")</f>
        <v/>
      </c>
      <c r="Y89" s="66" t="str">
        <f>IF($E89=【設定】!$G$10,IF($J89="判定中",$M89,IF($J89="未完了",$M89,"")),"")</f>
        <v/>
      </c>
      <c r="Z89" s="66" t="str">
        <f>IF($E89=【設定】!$G$11,IF($J89="○",$M89,""),"")</f>
        <v/>
      </c>
      <c r="AA89" s="66" t="str">
        <f>IF($E89=【設定】!$G$11,IF($J89="判定中",$M89,IF($J89="未完了",$M89,"")),"")</f>
        <v/>
      </c>
    </row>
    <row r="90" spans="2:27" x14ac:dyDescent="0.2">
      <c r="B90" s="19">
        <f t="shared" si="32"/>
        <v>82</v>
      </c>
      <c r="C90" s="20" t="str">
        <f t="shared" si="25"/>
        <v/>
      </c>
      <c r="D90" s="48"/>
      <c r="E90" s="49"/>
      <c r="F90" s="50"/>
      <c r="G90" s="51"/>
      <c r="H90" s="52"/>
      <c r="I90" s="53"/>
      <c r="J90" s="54"/>
      <c r="K90" s="52"/>
      <c r="L90" s="47" t="str">
        <f>IF(J90="×",0,IF(I90="","",I90/(VLOOKUP(F90,【設定】!$C$6:$D$26,2,FALSE))))</f>
        <v/>
      </c>
      <c r="M90" s="64" t="str">
        <f>IF(J90="×",0,IF(I90="","",I90/(VLOOKUP(F90,【設定】!$C$6:$D$26,2,FALSE))*VLOOKUP(F90,【設定】!$C$6:$E$26,3,FALSE)))</f>
        <v/>
      </c>
      <c r="N90" s="66" t="str">
        <f t="shared" si="27"/>
        <v/>
      </c>
      <c r="O90" s="66" t="str">
        <f t="shared" si="28"/>
        <v/>
      </c>
      <c r="P90" s="66" t="str">
        <f t="shared" si="29"/>
        <v/>
      </c>
      <c r="Q90" s="66" t="str">
        <f t="shared" si="30"/>
        <v/>
      </c>
      <c r="R90" s="66" t="str">
        <f>IF($E90=【設定】!$G$7,IF($J90="○",$M90,""),"")</f>
        <v/>
      </c>
      <c r="S90" s="66" t="str">
        <f>IF($E90=【設定】!$G$7,IF($J90="判定中",$M90,IF($J90="未完了",$M90,"")),"")</f>
        <v/>
      </c>
      <c r="T90" s="66" t="str">
        <f>IF($E90=【設定】!$G$8,IF($J90="○",$M90,""),"")</f>
        <v/>
      </c>
      <c r="U90" s="66" t="str">
        <f>IF($E90=【設定】!$G$8,IF($J90="判定中",$M90,IF($J90="未完了",$M90,"")),"")</f>
        <v/>
      </c>
      <c r="V90" s="66" t="str">
        <f>IF($E90=【設定】!$G$9,IF($J90="○",$M90,""),"")</f>
        <v/>
      </c>
      <c r="W90" s="66" t="str">
        <f>IF($E90=【設定】!$G$9,IF($J90="判定中",$M90,IF($J90="未完了",$M90,"")),"")</f>
        <v/>
      </c>
      <c r="X90" s="66" t="str">
        <f>IF($E90=【設定】!$G$10,IF($J90="○",$M90,""),"")</f>
        <v/>
      </c>
      <c r="Y90" s="66" t="str">
        <f>IF($E90=【設定】!$G$10,IF($J90="判定中",$M90,IF($J90="未完了",$M90,"")),"")</f>
        <v/>
      </c>
      <c r="Z90" s="66" t="str">
        <f>IF($E90=【設定】!$G$11,IF($J90="○",$M90,""),"")</f>
        <v/>
      </c>
      <c r="AA90" s="66" t="str">
        <f>IF($E90=【設定】!$G$11,IF($J90="判定中",$M90,IF($J90="未完了",$M90,"")),"")</f>
        <v/>
      </c>
    </row>
    <row r="91" spans="2:27" x14ac:dyDescent="0.2">
      <c r="B91" s="19">
        <f t="shared" si="32"/>
        <v>83</v>
      </c>
      <c r="C91" s="20" t="str">
        <f t="shared" si="25"/>
        <v/>
      </c>
      <c r="D91" s="48"/>
      <c r="E91" s="49"/>
      <c r="F91" s="50"/>
      <c r="G91" s="51"/>
      <c r="H91" s="52"/>
      <c r="I91" s="53"/>
      <c r="J91" s="54"/>
      <c r="K91" s="52"/>
      <c r="L91" s="47" t="str">
        <f>IF(J91="×",0,IF(I91="","",I91/(VLOOKUP(F91,【設定】!$C$6:$D$26,2,FALSE))))</f>
        <v/>
      </c>
      <c r="M91" s="64" t="str">
        <f>IF(J91="×",0,IF(I91="","",I91/(VLOOKUP(F91,【設定】!$C$6:$D$26,2,FALSE))*VLOOKUP(F91,【設定】!$C$6:$E$26,3,FALSE)))</f>
        <v/>
      </c>
      <c r="N91" s="66" t="str">
        <f t="shared" si="27"/>
        <v/>
      </c>
      <c r="O91" s="66" t="str">
        <f t="shared" si="28"/>
        <v/>
      </c>
      <c r="P91" s="66" t="str">
        <f t="shared" si="29"/>
        <v/>
      </c>
      <c r="Q91" s="66" t="str">
        <f t="shared" si="30"/>
        <v/>
      </c>
      <c r="R91" s="66" t="str">
        <f>IF($E91=【設定】!$G$7,IF($J91="○",$M91,""),"")</f>
        <v/>
      </c>
      <c r="S91" s="66" t="str">
        <f>IF($E91=【設定】!$G$7,IF($J91="判定中",$M91,IF($J91="未完了",$M91,"")),"")</f>
        <v/>
      </c>
      <c r="T91" s="66" t="str">
        <f>IF($E91=【設定】!$G$8,IF($J91="○",$M91,""),"")</f>
        <v/>
      </c>
      <c r="U91" s="66" t="str">
        <f>IF($E91=【設定】!$G$8,IF($J91="判定中",$M91,IF($J91="未完了",$M91,"")),"")</f>
        <v/>
      </c>
      <c r="V91" s="66" t="str">
        <f>IF($E91=【設定】!$G$9,IF($J91="○",$M91,""),"")</f>
        <v/>
      </c>
      <c r="W91" s="66" t="str">
        <f>IF($E91=【設定】!$G$9,IF($J91="判定中",$M91,IF($J91="未完了",$M91,"")),"")</f>
        <v/>
      </c>
      <c r="X91" s="66" t="str">
        <f>IF($E91=【設定】!$G$10,IF($J91="○",$M91,""),"")</f>
        <v/>
      </c>
      <c r="Y91" s="66" t="str">
        <f>IF($E91=【設定】!$G$10,IF($J91="判定中",$M91,IF($J91="未完了",$M91,"")),"")</f>
        <v/>
      </c>
      <c r="Z91" s="66" t="str">
        <f>IF($E91=【設定】!$G$11,IF($J91="○",$M91,""),"")</f>
        <v/>
      </c>
      <c r="AA91" s="66" t="str">
        <f>IF($E91=【設定】!$G$11,IF($J91="判定中",$M91,IF($J91="未完了",$M91,"")),"")</f>
        <v/>
      </c>
    </row>
    <row r="92" spans="2:27" x14ac:dyDescent="0.2">
      <c r="B92" s="19">
        <f t="shared" si="32"/>
        <v>84</v>
      </c>
      <c r="C92" s="20" t="str">
        <f t="shared" si="25"/>
        <v/>
      </c>
      <c r="D92" s="48"/>
      <c r="E92" s="49"/>
      <c r="F92" s="50"/>
      <c r="G92" s="51"/>
      <c r="H92" s="52"/>
      <c r="I92" s="53"/>
      <c r="J92" s="54"/>
      <c r="K92" s="52"/>
      <c r="L92" s="47" t="str">
        <f>IF(J92="×",0,IF(I92="","",I92/(VLOOKUP(F92,【設定】!$C$6:$D$26,2,FALSE))))</f>
        <v/>
      </c>
      <c r="M92" s="64" t="str">
        <f>IF(J92="×",0,IF(I92="","",I92/(VLOOKUP(F92,【設定】!$C$6:$D$26,2,FALSE))*VLOOKUP(F92,【設定】!$C$6:$E$26,3,FALSE)))</f>
        <v/>
      </c>
      <c r="N92" s="66" t="str">
        <f t="shared" si="27"/>
        <v/>
      </c>
      <c r="O92" s="66" t="str">
        <f t="shared" si="28"/>
        <v/>
      </c>
      <c r="P92" s="66" t="str">
        <f t="shared" si="29"/>
        <v/>
      </c>
      <c r="Q92" s="66" t="str">
        <f t="shared" si="30"/>
        <v/>
      </c>
      <c r="R92" s="66" t="str">
        <f>IF($E92=【設定】!$G$7,IF($J92="○",$M92,""),"")</f>
        <v/>
      </c>
      <c r="S92" s="66" t="str">
        <f>IF($E92=【設定】!$G$7,IF($J92="判定中",$M92,IF($J92="未完了",$M92,"")),"")</f>
        <v/>
      </c>
      <c r="T92" s="66" t="str">
        <f>IF($E92=【設定】!$G$8,IF($J92="○",$M92,""),"")</f>
        <v/>
      </c>
      <c r="U92" s="66" t="str">
        <f>IF($E92=【設定】!$G$8,IF($J92="判定中",$M92,IF($J92="未完了",$M92,"")),"")</f>
        <v/>
      </c>
      <c r="V92" s="66" t="str">
        <f>IF($E92=【設定】!$G$9,IF($J92="○",$M92,""),"")</f>
        <v/>
      </c>
      <c r="W92" s="66" t="str">
        <f>IF($E92=【設定】!$G$9,IF($J92="判定中",$M92,IF($J92="未完了",$M92,"")),"")</f>
        <v/>
      </c>
      <c r="X92" s="66" t="str">
        <f>IF($E92=【設定】!$G$10,IF($J92="○",$M92,""),"")</f>
        <v/>
      </c>
      <c r="Y92" s="66" t="str">
        <f>IF($E92=【設定】!$G$10,IF($J92="判定中",$M92,IF($J92="未完了",$M92,"")),"")</f>
        <v/>
      </c>
      <c r="Z92" s="66" t="str">
        <f>IF($E92=【設定】!$G$11,IF($J92="○",$M92,""),"")</f>
        <v/>
      </c>
      <c r="AA92" s="66" t="str">
        <f>IF($E92=【設定】!$G$11,IF($J92="判定中",$M92,IF($J92="未完了",$M92,"")),"")</f>
        <v/>
      </c>
    </row>
    <row r="93" spans="2:27" x14ac:dyDescent="0.2">
      <c r="B93" s="19">
        <f t="shared" si="32"/>
        <v>85</v>
      </c>
      <c r="C93" s="20" t="str">
        <f t="shared" si="25"/>
        <v/>
      </c>
      <c r="D93" s="48"/>
      <c r="E93" s="49"/>
      <c r="F93" s="50"/>
      <c r="G93" s="51"/>
      <c r="H93" s="52"/>
      <c r="I93" s="53"/>
      <c r="J93" s="54"/>
      <c r="K93" s="52"/>
      <c r="L93" s="47" t="str">
        <f>IF(J93="×",0,IF(I93="","",I93/(VLOOKUP(F93,【設定】!$C$6:$D$26,2,FALSE))))</f>
        <v/>
      </c>
      <c r="M93" s="64" t="str">
        <f>IF(J93="×",0,IF(I93="","",I93/(VLOOKUP(F93,【設定】!$C$6:$D$26,2,FALSE))*VLOOKUP(F93,【設定】!$C$6:$E$26,3,FALSE)))</f>
        <v/>
      </c>
      <c r="N93" s="66" t="str">
        <f t="shared" si="27"/>
        <v/>
      </c>
      <c r="O93" s="66" t="str">
        <f t="shared" si="28"/>
        <v/>
      </c>
      <c r="P93" s="66" t="str">
        <f t="shared" si="29"/>
        <v/>
      </c>
      <c r="Q93" s="66" t="str">
        <f t="shared" si="30"/>
        <v/>
      </c>
      <c r="R93" s="66" t="str">
        <f>IF($E93=【設定】!$G$7,IF($J93="○",$M93,""),"")</f>
        <v/>
      </c>
      <c r="S93" s="66" t="str">
        <f>IF($E93=【設定】!$G$7,IF($J93="判定中",$M93,IF($J93="未完了",$M93,"")),"")</f>
        <v/>
      </c>
      <c r="T93" s="66" t="str">
        <f>IF($E93=【設定】!$G$8,IF($J93="○",$M93,""),"")</f>
        <v/>
      </c>
      <c r="U93" s="66" t="str">
        <f>IF($E93=【設定】!$G$8,IF($J93="判定中",$M93,IF($J93="未完了",$M93,"")),"")</f>
        <v/>
      </c>
      <c r="V93" s="66" t="str">
        <f>IF($E93=【設定】!$G$9,IF($J93="○",$M93,""),"")</f>
        <v/>
      </c>
      <c r="W93" s="66" t="str">
        <f>IF($E93=【設定】!$G$9,IF($J93="判定中",$M93,IF($J93="未完了",$M93,"")),"")</f>
        <v/>
      </c>
      <c r="X93" s="66" t="str">
        <f>IF($E93=【設定】!$G$10,IF($J93="○",$M93,""),"")</f>
        <v/>
      </c>
      <c r="Y93" s="66" t="str">
        <f>IF($E93=【設定】!$G$10,IF($J93="判定中",$M93,IF($J93="未完了",$M93,"")),"")</f>
        <v/>
      </c>
      <c r="Z93" s="66" t="str">
        <f>IF($E93=【設定】!$G$11,IF($J93="○",$M93,""),"")</f>
        <v/>
      </c>
      <c r="AA93" s="66" t="str">
        <f>IF($E93=【設定】!$G$11,IF($J93="判定中",$M93,IF($J93="未完了",$M93,"")),"")</f>
        <v/>
      </c>
    </row>
    <row r="94" spans="2:27" x14ac:dyDescent="0.2">
      <c r="B94" s="19">
        <f t="shared" si="32"/>
        <v>86</v>
      </c>
      <c r="C94" s="20" t="str">
        <f t="shared" si="25"/>
        <v/>
      </c>
      <c r="D94" s="48"/>
      <c r="E94" s="49"/>
      <c r="F94" s="50"/>
      <c r="G94" s="51"/>
      <c r="H94" s="52"/>
      <c r="I94" s="53"/>
      <c r="J94" s="54"/>
      <c r="K94" s="52"/>
      <c r="L94" s="47" t="str">
        <f>IF(J94="×",0,IF(I94="","",I94/(VLOOKUP(F94,【設定】!$C$6:$D$26,2,FALSE))))</f>
        <v/>
      </c>
      <c r="M94" s="64" t="str">
        <f>IF(J94="×",0,IF(I94="","",I94/(VLOOKUP(F94,【設定】!$C$6:$D$26,2,FALSE))*VLOOKUP(F94,【設定】!$C$6:$E$26,3,FALSE)))</f>
        <v/>
      </c>
      <c r="N94" s="66" t="str">
        <f t="shared" si="27"/>
        <v/>
      </c>
      <c r="O94" s="66" t="str">
        <f t="shared" si="28"/>
        <v/>
      </c>
      <c r="P94" s="66" t="str">
        <f t="shared" si="29"/>
        <v/>
      </c>
      <c r="Q94" s="66" t="str">
        <f t="shared" si="30"/>
        <v/>
      </c>
      <c r="R94" s="66" t="str">
        <f>IF($E94=【設定】!$G$7,IF($J94="○",$M94,""),"")</f>
        <v/>
      </c>
      <c r="S94" s="66" t="str">
        <f>IF($E94=【設定】!$G$7,IF($J94="判定中",$M94,IF($J94="未完了",$M94,"")),"")</f>
        <v/>
      </c>
      <c r="T94" s="66" t="str">
        <f>IF($E94=【設定】!$G$8,IF($J94="○",$M94,""),"")</f>
        <v/>
      </c>
      <c r="U94" s="66" t="str">
        <f>IF($E94=【設定】!$G$8,IF($J94="判定中",$M94,IF($J94="未完了",$M94,"")),"")</f>
        <v/>
      </c>
      <c r="V94" s="66" t="str">
        <f>IF($E94=【設定】!$G$9,IF($J94="○",$M94,""),"")</f>
        <v/>
      </c>
      <c r="W94" s="66" t="str">
        <f>IF($E94=【設定】!$G$9,IF($J94="判定中",$M94,IF($J94="未完了",$M94,"")),"")</f>
        <v/>
      </c>
      <c r="X94" s="66" t="str">
        <f>IF($E94=【設定】!$G$10,IF($J94="○",$M94,""),"")</f>
        <v/>
      </c>
      <c r="Y94" s="66" t="str">
        <f>IF($E94=【設定】!$G$10,IF($J94="判定中",$M94,IF($J94="未完了",$M94,"")),"")</f>
        <v/>
      </c>
      <c r="Z94" s="66" t="str">
        <f>IF($E94=【設定】!$G$11,IF($J94="○",$M94,""),"")</f>
        <v/>
      </c>
      <c r="AA94" s="66" t="str">
        <f>IF($E94=【設定】!$G$11,IF($J94="判定中",$M94,IF($J94="未完了",$M94,"")),"")</f>
        <v/>
      </c>
    </row>
    <row r="95" spans="2:27" x14ac:dyDescent="0.2">
      <c r="B95" s="19">
        <f t="shared" si="32"/>
        <v>87</v>
      </c>
      <c r="C95" s="20" t="str">
        <f t="shared" si="25"/>
        <v/>
      </c>
      <c r="D95" s="48"/>
      <c r="E95" s="49"/>
      <c r="F95" s="50"/>
      <c r="G95" s="51"/>
      <c r="H95" s="52"/>
      <c r="I95" s="53"/>
      <c r="J95" s="54"/>
      <c r="K95" s="52"/>
      <c r="L95" s="47" t="str">
        <f>IF(J95="×",0,IF(I95="","",I95/(VLOOKUP(F95,【設定】!$C$6:$D$26,2,FALSE))))</f>
        <v/>
      </c>
      <c r="M95" s="64" t="str">
        <f>IF(J95="×",0,IF(I95="","",I95/(VLOOKUP(F95,【設定】!$C$6:$D$26,2,FALSE))*VLOOKUP(F95,【設定】!$C$6:$E$26,3,FALSE)))</f>
        <v/>
      </c>
      <c r="N95" s="66" t="str">
        <f t="shared" si="27"/>
        <v/>
      </c>
      <c r="O95" s="66" t="str">
        <f t="shared" si="28"/>
        <v/>
      </c>
      <c r="P95" s="66" t="str">
        <f t="shared" si="29"/>
        <v/>
      </c>
      <c r="Q95" s="66" t="str">
        <f t="shared" si="30"/>
        <v/>
      </c>
      <c r="R95" s="66" t="str">
        <f>IF($E95=【設定】!$G$7,IF($J95="○",$M95,""),"")</f>
        <v/>
      </c>
      <c r="S95" s="66" t="str">
        <f>IF($E95=【設定】!$G$7,IF($J95="判定中",$M95,IF($J95="未完了",$M95,"")),"")</f>
        <v/>
      </c>
      <c r="T95" s="66" t="str">
        <f>IF($E95=【設定】!$G$8,IF($J95="○",$M95,""),"")</f>
        <v/>
      </c>
      <c r="U95" s="66" t="str">
        <f>IF($E95=【設定】!$G$8,IF($J95="判定中",$M95,IF($J95="未完了",$M95,"")),"")</f>
        <v/>
      </c>
      <c r="V95" s="66" t="str">
        <f>IF($E95=【設定】!$G$9,IF($J95="○",$M95,""),"")</f>
        <v/>
      </c>
      <c r="W95" s="66" t="str">
        <f>IF($E95=【設定】!$G$9,IF($J95="判定中",$M95,IF($J95="未完了",$M95,"")),"")</f>
        <v/>
      </c>
      <c r="X95" s="66" t="str">
        <f>IF($E95=【設定】!$G$10,IF($J95="○",$M95,""),"")</f>
        <v/>
      </c>
      <c r="Y95" s="66" t="str">
        <f>IF($E95=【設定】!$G$10,IF($J95="判定中",$M95,IF($J95="未完了",$M95,"")),"")</f>
        <v/>
      </c>
      <c r="Z95" s="66" t="str">
        <f>IF($E95=【設定】!$G$11,IF($J95="○",$M95,""),"")</f>
        <v/>
      </c>
      <c r="AA95" s="66" t="str">
        <f>IF($E95=【設定】!$G$11,IF($J95="判定中",$M95,IF($J95="未完了",$M95,"")),"")</f>
        <v/>
      </c>
    </row>
    <row r="96" spans="2:27" x14ac:dyDescent="0.2">
      <c r="B96" s="19">
        <f t="shared" si="32"/>
        <v>88</v>
      </c>
      <c r="C96" s="20" t="str">
        <f t="shared" si="25"/>
        <v/>
      </c>
      <c r="D96" s="48"/>
      <c r="E96" s="49"/>
      <c r="F96" s="50"/>
      <c r="G96" s="51"/>
      <c r="H96" s="52"/>
      <c r="I96" s="53"/>
      <c r="J96" s="54"/>
      <c r="K96" s="52"/>
      <c r="L96" s="47" t="str">
        <f>IF(J96="×",0,IF(I96="","",I96/(VLOOKUP(F96,【設定】!$C$6:$D$26,2,FALSE))))</f>
        <v/>
      </c>
      <c r="M96" s="64" t="str">
        <f>IF(J96="×",0,IF(I96="","",I96/(VLOOKUP(F96,【設定】!$C$6:$D$26,2,FALSE))*VLOOKUP(F96,【設定】!$C$6:$E$26,3,FALSE)))</f>
        <v/>
      </c>
      <c r="N96" s="66" t="str">
        <f t="shared" si="27"/>
        <v/>
      </c>
      <c r="O96" s="66" t="str">
        <f t="shared" si="28"/>
        <v/>
      </c>
      <c r="P96" s="66" t="str">
        <f t="shared" si="29"/>
        <v/>
      </c>
      <c r="Q96" s="66" t="str">
        <f t="shared" si="30"/>
        <v/>
      </c>
      <c r="R96" s="66" t="str">
        <f>IF($E96=【設定】!$G$7,IF($J96="○",$M96,""),"")</f>
        <v/>
      </c>
      <c r="S96" s="66" t="str">
        <f>IF($E96=【設定】!$G$7,IF($J96="判定中",$M96,IF($J96="未完了",$M96,"")),"")</f>
        <v/>
      </c>
      <c r="T96" s="66" t="str">
        <f>IF($E96=【設定】!$G$8,IF($J96="○",$M96,""),"")</f>
        <v/>
      </c>
      <c r="U96" s="66" t="str">
        <f>IF($E96=【設定】!$G$8,IF($J96="判定中",$M96,IF($J96="未完了",$M96,"")),"")</f>
        <v/>
      </c>
      <c r="V96" s="66" t="str">
        <f>IF($E96=【設定】!$G$9,IF($J96="○",$M96,""),"")</f>
        <v/>
      </c>
      <c r="W96" s="66" t="str">
        <f>IF($E96=【設定】!$G$9,IF($J96="判定中",$M96,IF($J96="未完了",$M96,"")),"")</f>
        <v/>
      </c>
      <c r="X96" s="66" t="str">
        <f>IF($E96=【設定】!$G$10,IF($J96="○",$M96,""),"")</f>
        <v/>
      </c>
      <c r="Y96" s="66" t="str">
        <f>IF($E96=【設定】!$G$10,IF($J96="判定中",$M96,IF($J96="未完了",$M96,"")),"")</f>
        <v/>
      </c>
      <c r="Z96" s="66" t="str">
        <f>IF($E96=【設定】!$G$11,IF($J96="○",$M96,""),"")</f>
        <v/>
      </c>
      <c r="AA96" s="66" t="str">
        <f>IF($E96=【設定】!$G$11,IF($J96="判定中",$M96,IF($J96="未完了",$M96,"")),"")</f>
        <v/>
      </c>
    </row>
    <row r="97" spans="2:27" x14ac:dyDescent="0.2">
      <c r="B97" s="19">
        <f t="shared" si="32"/>
        <v>89</v>
      </c>
      <c r="C97" s="20" t="str">
        <f t="shared" si="25"/>
        <v/>
      </c>
      <c r="D97" s="48"/>
      <c r="E97" s="49"/>
      <c r="F97" s="50"/>
      <c r="G97" s="51"/>
      <c r="H97" s="52"/>
      <c r="I97" s="53"/>
      <c r="J97" s="54"/>
      <c r="K97" s="52"/>
      <c r="L97" s="47" t="str">
        <f>IF(J97="×",0,IF(I97="","",I97/(VLOOKUP(F97,【設定】!$C$6:$D$26,2,FALSE))))</f>
        <v/>
      </c>
      <c r="M97" s="64" t="str">
        <f>IF(J97="×",0,IF(I97="","",I97/(VLOOKUP(F97,【設定】!$C$6:$D$26,2,FALSE))*VLOOKUP(F97,【設定】!$C$6:$E$26,3,FALSE)))</f>
        <v/>
      </c>
      <c r="N97" s="66" t="str">
        <f t="shared" si="27"/>
        <v/>
      </c>
      <c r="O97" s="66" t="str">
        <f t="shared" si="28"/>
        <v/>
      </c>
      <c r="P97" s="66" t="str">
        <f t="shared" si="29"/>
        <v/>
      </c>
      <c r="Q97" s="66" t="str">
        <f t="shared" si="30"/>
        <v/>
      </c>
      <c r="R97" s="66" t="str">
        <f>IF($E97=【設定】!$G$7,IF($J97="○",$M97,""),"")</f>
        <v/>
      </c>
      <c r="S97" s="66" t="str">
        <f>IF($E97=【設定】!$G$7,IF($J97="判定中",$M97,IF($J97="未完了",$M97,"")),"")</f>
        <v/>
      </c>
      <c r="T97" s="66" t="str">
        <f>IF($E97=【設定】!$G$8,IF($J97="○",$M97,""),"")</f>
        <v/>
      </c>
      <c r="U97" s="66" t="str">
        <f>IF($E97=【設定】!$G$8,IF($J97="判定中",$M97,IF($J97="未完了",$M97,"")),"")</f>
        <v/>
      </c>
      <c r="V97" s="66" t="str">
        <f>IF($E97=【設定】!$G$9,IF($J97="○",$M97,""),"")</f>
        <v/>
      </c>
      <c r="W97" s="66" t="str">
        <f>IF($E97=【設定】!$G$9,IF($J97="判定中",$M97,IF($J97="未完了",$M97,"")),"")</f>
        <v/>
      </c>
      <c r="X97" s="66" t="str">
        <f>IF($E97=【設定】!$G$10,IF($J97="○",$M97,""),"")</f>
        <v/>
      </c>
      <c r="Y97" s="66" t="str">
        <f>IF($E97=【設定】!$G$10,IF($J97="判定中",$M97,IF($J97="未完了",$M97,"")),"")</f>
        <v/>
      </c>
      <c r="Z97" s="66" t="str">
        <f>IF($E97=【設定】!$G$11,IF($J97="○",$M97,""),"")</f>
        <v/>
      </c>
      <c r="AA97" s="66" t="str">
        <f>IF($E97=【設定】!$G$11,IF($J97="判定中",$M97,IF($J97="未完了",$M97,"")),"")</f>
        <v/>
      </c>
    </row>
    <row r="98" spans="2:27" x14ac:dyDescent="0.2">
      <c r="B98" s="19">
        <f t="shared" si="32"/>
        <v>90</v>
      </c>
      <c r="C98" s="20" t="str">
        <f t="shared" si="25"/>
        <v/>
      </c>
      <c r="D98" s="48"/>
      <c r="E98" s="49"/>
      <c r="F98" s="50"/>
      <c r="G98" s="51"/>
      <c r="H98" s="52"/>
      <c r="I98" s="53"/>
      <c r="J98" s="54"/>
      <c r="K98" s="52"/>
      <c r="L98" s="47" t="str">
        <f>IF(J98="×",0,IF(I98="","",I98/(VLOOKUP(F98,【設定】!$C$6:$D$26,2,FALSE))))</f>
        <v/>
      </c>
      <c r="M98" s="64" t="str">
        <f>IF(J98="×",0,IF(I98="","",I98/(VLOOKUP(F98,【設定】!$C$6:$D$26,2,FALSE))*VLOOKUP(F98,【設定】!$C$6:$E$26,3,FALSE)))</f>
        <v/>
      </c>
      <c r="N98" s="66" t="str">
        <f t="shared" si="27"/>
        <v/>
      </c>
      <c r="O98" s="66" t="str">
        <f t="shared" si="28"/>
        <v/>
      </c>
      <c r="P98" s="66" t="str">
        <f t="shared" si="29"/>
        <v/>
      </c>
      <c r="Q98" s="66" t="str">
        <f t="shared" si="30"/>
        <v/>
      </c>
      <c r="R98" s="66" t="str">
        <f>IF($E98=【設定】!$G$7,IF($J98="○",$M98,""),"")</f>
        <v/>
      </c>
      <c r="S98" s="66" t="str">
        <f>IF($E98=【設定】!$G$7,IF($J98="判定中",$M98,IF($J98="未完了",$M98,"")),"")</f>
        <v/>
      </c>
      <c r="T98" s="66" t="str">
        <f>IF($E98=【設定】!$G$8,IF($J98="○",$M98,""),"")</f>
        <v/>
      </c>
      <c r="U98" s="66" t="str">
        <f>IF($E98=【設定】!$G$8,IF($J98="判定中",$M98,IF($J98="未完了",$M98,"")),"")</f>
        <v/>
      </c>
      <c r="V98" s="66" t="str">
        <f>IF($E98=【設定】!$G$9,IF($J98="○",$M98,""),"")</f>
        <v/>
      </c>
      <c r="W98" s="66" t="str">
        <f>IF($E98=【設定】!$G$9,IF($J98="判定中",$M98,IF($J98="未完了",$M98,"")),"")</f>
        <v/>
      </c>
      <c r="X98" s="66" t="str">
        <f>IF($E98=【設定】!$G$10,IF($J98="○",$M98,""),"")</f>
        <v/>
      </c>
      <c r="Y98" s="66" t="str">
        <f>IF($E98=【設定】!$G$10,IF($J98="判定中",$M98,IF($J98="未完了",$M98,"")),"")</f>
        <v/>
      </c>
      <c r="Z98" s="66" t="str">
        <f>IF($E98=【設定】!$G$11,IF($J98="○",$M98,""),"")</f>
        <v/>
      </c>
      <c r="AA98" s="66" t="str">
        <f>IF($E98=【設定】!$G$11,IF($J98="判定中",$M98,IF($J98="未完了",$M98,"")),"")</f>
        <v/>
      </c>
    </row>
    <row r="99" spans="2:27" x14ac:dyDescent="0.2">
      <c r="B99" s="19">
        <f t="shared" si="32"/>
        <v>91</v>
      </c>
      <c r="C99" s="20" t="str">
        <f t="shared" si="25"/>
        <v/>
      </c>
      <c r="D99" s="48"/>
      <c r="E99" s="49"/>
      <c r="F99" s="50"/>
      <c r="G99" s="51"/>
      <c r="H99" s="52"/>
      <c r="I99" s="53"/>
      <c r="J99" s="54"/>
      <c r="K99" s="52"/>
      <c r="L99" s="47" t="str">
        <f>IF(J99="×",0,IF(I99="","",I99/(VLOOKUP(F99,【設定】!$C$6:$D$26,2,FALSE))))</f>
        <v/>
      </c>
      <c r="M99" s="64" t="str">
        <f>IF(J99="×",0,IF(I99="","",I99/(VLOOKUP(F99,【設定】!$C$6:$D$26,2,FALSE))*VLOOKUP(F99,【設定】!$C$6:$E$26,3,FALSE)))</f>
        <v/>
      </c>
      <c r="N99" s="66" t="str">
        <f t="shared" si="27"/>
        <v/>
      </c>
      <c r="O99" s="66" t="str">
        <f t="shared" si="28"/>
        <v/>
      </c>
      <c r="P99" s="66" t="str">
        <f t="shared" si="29"/>
        <v/>
      </c>
      <c r="Q99" s="66" t="str">
        <f t="shared" si="30"/>
        <v/>
      </c>
      <c r="R99" s="66" t="str">
        <f>IF($E99=【設定】!$G$7,IF($J99="○",$M99,""),"")</f>
        <v/>
      </c>
      <c r="S99" s="66" t="str">
        <f>IF($E99=【設定】!$G$7,IF($J99="判定中",$M99,IF($J99="未完了",$M99,"")),"")</f>
        <v/>
      </c>
      <c r="T99" s="66" t="str">
        <f>IF($E99=【設定】!$G$8,IF($J99="○",$M99,""),"")</f>
        <v/>
      </c>
      <c r="U99" s="66" t="str">
        <f>IF($E99=【設定】!$G$8,IF($J99="判定中",$M99,IF($J99="未完了",$M99,"")),"")</f>
        <v/>
      </c>
      <c r="V99" s="66" t="str">
        <f>IF($E99=【設定】!$G$9,IF($J99="○",$M99,""),"")</f>
        <v/>
      </c>
      <c r="W99" s="66" t="str">
        <f>IF($E99=【設定】!$G$9,IF($J99="判定中",$M99,IF($J99="未完了",$M99,"")),"")</f>
        <v/>
      </c>
      <c r="X99" s="66" t="str">
        <f>IF($E99=【設定】!$G$10,IF($J99="○",$M99,""),"")</f>
        <v/>
      </c>
      <c r="Y99" s="66" t="str">
        <f>IF($E99=【設定】!$G$10,IF($J99="判定中",$M99,IF($J99="未完了",$M99,"")),"")</f>
        <v/>
      </c>
      <c r="Z99" s="66" t="str">
        <f>IF($E99=【設定】!$G$11,IF($J99="○",$M99,""),"")</f>
        <v/>
      </c>
      <c r="AA99" s="66" t="str">
        <f>IF($E99=【設定】!$G$11,IF($J99="判定中",$M99,IF($J99="未完了",$M99,"")),"")</f>
        <v/>
      </c>
    </row>
    <row r="100" spans="2:27" x14ac:dyDescent="0.2">
      <c r="B100" s="19">
        <f t="shared" si="32"/>
        <v>92</v>
      </c>
      <c r="C100" s="20" t="str">
        <f t="shared" si="25"/>
        <v/>
      </c>
      <c r="D100" s="48"/>
      <c r="E100" s="49"/>
      <c r="F100" s="50"/>
      <c r="G100" s="51"/>
      <c r="H100" s="52"/>
      <c r="I100" s="53"/>
      <c r="J100" s="54"/>
      <c r="K100" s="52"/>
      <c r="L100" s="47" t="str">
        <f>IF(J100="×",0,IF(I100="","",I100/(VLOOKUP(F100,【設定】!$C$6:$D$26,2,FALSE))))</f>
        <v/>
      </c>
      <c r="M100" s="64" t="str">
        <f>IF(J100="×",0,IF(I100="","",I100/(VLOOKUP(F100,【設定】!$C$6:$D$26,2,FALSE))*VLOOKUP(F100,【設定】!$C$6:$E$26,3,FALSE)))</f>
        <v/>
      </c>
      <c r="N100" s="66" t="str">
        <f t="shared" si="27"/>
        <v/>
      </c>
      <c r="O100" s="66" t="str">
        <f t="shared" si="28"/>
        <v/>
      </c>
      <c r="P100" s="66" t="str">
        <f t="shared" si="29"/>
        <v/>
      </c>
      <c r="Q100" s="66" t="str">
        <f t="shared" si="30"/>
        <v/>
      </c>
      <c r="R100" s="66" t="str">
        <f>IF($E100=【設定】!$G$7,IF($J100="○",$M100,""),"")</f>
        <v/>
      </c>
      <c r="S100" s="66" t="str">
        <f>IF($E100=【設定】!$G$7,IF($J100="判定中",$M100,IF($J100="未完了",$M100,"")),"")</f>
        <v/>
      </c>
      <c r="T100" s="66" t="str">
        <f>IF($E100=【設定】!$G$8,IF($J100="○",$M100,""),"")</f>
        <v/>
      </c>
      <c r="U100" s="66" t="str">
        <f>IF($E100=【設定】!$G$8,IF($J100="判定中",$M100,IF($J100="未完了",$M100,"")),"")</f>
        <v/>
      </c>
      <c r="V100" s="66" t="str">
        <f>IF($E100=【設定】!$G$9,IF($J100="○",$M100,""),"")</f>
        <v/>
      </c>
      <c r="W100" s="66" t="str">
        <f>IF($E100=【設定】!$G$9,IF($J100="判定中",$M100,IF($J100="未完了",$M100,"")),"")</f>
        <v/>
      </c>
      <c r="X100" s="66" t="str">
        <f>IF($E100=【設定】!$G$10,IF($J100="○",$M100,""),"")</f>
        <v/>
      </c>
      <c r="Y100" s="66" t="str">
        <f>IF($E100=【設定】!$G$10,IF($J100="判定中",$M100,IF($J100="未完了",$M100,"")),"")</f>
        <v/>
      </c>
      <c r="Z100" s="66" t="str">
        <f>IF($E100=【設定】!$G$11,IF($J100="○",$M100,""),"")</f>
        <v/>
      </c>
      <c r="AA100" s="66" t="str">
        <f>IF($E100=【設定】!$G$11,IF($J100="判定中",$M100,IF($J100="未完了",$M100,"")),"")</f>
        <v/>
      </c>
    </row>
    <row r="101" spans="2:27" x14ac:dyDescent="0.2">
      <c r="B101" s="19">
        <f t="shared" si="32"/>
        <v>93</v>
      </c>
      <c r="C101" s="20" t="str">
        <f t="shared" si="25"/>
        <v/>
      </c>
      <c r="D101" s="48"/>
      <c r="E101" s="49"/>
      <c r="F101" s="50"/>
      <c r="G101" s="51"/>
      <c r="H101" s="52"/>
      <c r="I101" s="53"/>
      <c r="J101" s="54"/>
      <c r="K101" s="52"/>
      <c r="L101" s="47" t="str">
        <f>IF(J101="×",0,IF(I101="","",I101/(VLOOKUP(F101,【設定】!$C$6:$D$26,2,FALSE))))</f>
        <v/>
      </c>
      <c r="M101" s="64" t="str">
        <f>IF(J101="×",0,IF(I101="","",I101/(VLOOKUP(F101,【設定】!$C$6:$D$26,2,FALSE))*VLOOKUP(F101,【設定】!$C$6:$E$26,3,FALSE)))</f>
        <v/>
      </c>
      <c r="N101" s="66" t="str">
        <f t="shared" si="27"/>
        <v/>
      </c>
      <c r="O101" s="66" t="str">
        <f t="shared" si="28"/>
        <v/>
      </c>
      <c r="P101" s="66" t="str">
        <f t="shared" si="29"/>
        <v/>
      </c>
      <c r="Q101" s="66" t="str">
        <f t="shared" si="30"/>
        <v/>
      </c>
      <c r="R101" s="66" t="str">
        <f>IF($E101=【設定】!$G$7,IF($J101="○",$M101,""),"")</f>
        <v/>
      </c>
      <c r="S101" s="66" t="str">
        <f>IF($E101=【設定】!$G$7,IF($J101="判定中",$M101,IF($J101="未完了",$M101,"")),"")</f>
        <v/>
      </c>
      <c r="T101" s="66" t="str">
        <f>IF($E101=【設定】!$G$8,IF($J101="○",$M101,""),"")</f>
        <v/>
      </c>
      <c r="U101" s="66" t="str">
        <f>IF($E101=【設定】!$G$8,IF($J101="判定中",$M101,IF($J101="未完了",$M101,"")),"")</f>
        <v/>
      </c>
      <c r="V101" s="66" t="str">
        <f>IF($E101=【設定】!$G$9,IF($J101="○",$M101,""),"")</f>
        <v/>
      </c>
      <c r="W101" s="66" t="str">
        <f>IF($E101=【設定】!$G$9,IF($J101="判定中",$M101,IF($J101="未完了",$M101,"")),"")</f>
        <v/>
      </c>
      <c r="X101" s="66" t="str">
        <f>IF($E101=【設定】!$G$10,IF($J101="○",$M101,""),"")</f>
        <v/>
      </c>
      <c r="Y101" s="66" t="str">
        <f>IF($E101=【設定】!$G$10,IF($J101="判定中",$M101,IF($J101="未完了",$M101,"")),"")</f>
        <v/>
      </c>
      <c r="Z101" s="66" t="str">
        <f>IF($E101=【設定】!$G$11,IF($J101="○",$M101,""),"")</f>
        <v/>
      </c>
      <c r="AA101" s="66" t="str">
        <f>IF($E101=【設定】!$G$11,IF($J101="判定中",$M101,IF($J101="未完了",$M101,"")),"")</f>
        <v/>
      </c>
    </row>
    <row r="102" spans="2:27" x14ac:dyDescent="0.2">
      <c r="B102" s="19">
        <f t="shared" si="32"/>
        <v>94</v>
      </c>
      <c r="C102" s="20" t="str">
        <f t="shared" si="25"/>
        <v/>
      </c>
      <c r="D102" s="48"/>
      <c r="E102" s="49"/>
      <c r="F102" s="50"/>
      <c r="G102" s="51"/>
      <c r="H102" s="52"/>
      <c r="I102" s="53"/>
      <c r="J102" s="54"/>
      <c r="K102" s="52"/>
      <c r="L102" s="47" t="str">
        <f>IF(J102="×",0,IF(I102="","",I102/(VLOOKUP(F102,【設定】!$C$6:$D$26,2,FALSE))))</f>
        <v/>
      </c>
      <c r="M102" s="64" t="str">
        <f>IF(J102="×",0,IF(I102="","",I102/(VLOOKUP(F102,【設定】!$C$6:$D$26,2,FALSE))*VLOOKUP(F102,【設定】!$C$6:$E$26,3,FALSE)))</f>
        <v/>
      </c>
      <c r="N102" s="66" t="str">
        <f t="shared" si="27"/>
        <v/>
      </c>
      <c r="O102" s="66" t="str">
        <f t="shared" si="28"/>
        <v/>
      </c>
      <c r="P102" s="66" t="str">
        <f t="shared" si="29"/>
        <v/>
      </c>
      <c r="Q102" s="66" t="str">
        <f t="shared" si="30"/>
        <v/>
      </c>
      <c r="R102" s="66" t="str">
        <f>IF($E102=【設定】!$G$7,IF($J102="○",$M102,""),"")</f>
        <v/>
      </c>
      <c r="S102" s="66" t="str">
        <f>IF($E102=【設定】!$G$7,IF($J102="判定中",$M102,IF($J102="未完了",$M102,"")),"")</f>
        <v/>
      </c>
      <c r="T102" s="66" t="str">
        <f>IF($E102=【設定】!$G$8,IF($J102="○",$M102,""),"")</f>
        <v/>
      </c>
      <c r="U102" s="66" t="str">
        <f>IF($E102=【設定】!$G$8,IF($J102="判定中",$M102,IF($J102="未完了",$M102,"")),"")</f>
        <v/>
      </c>
      <c r="V102" s="66" t="str">
        <f>IF($E102=【設定】!$G$9,IF($J102="○",$M102,""),"")</f>
        <v/>
      </c>
      <c r="W102" s="66" t="str">
        <f>IF($E102=【設定】!$G$9,IF($J102="判定中",$M102,IF($J102="未完了",$M102,"")),"")</f>
        <v/>
      </c>
      <c r="X102" s="66" t="str">
        <f>IF($E102=【設定】!$G$10,IF($J102="○",$M102,""),"")</f>
        <v/>
      </c>
      <c r="Y102" s="66" t="str">
        <f>IF($E102=【設定】!$G$10,IF($J102="判定中",$M102,IF($J102="未完了",$M102,"")),"")</f>
        <v/>
      </c>
      <c r="Z102" s="66" t="str">
        <f>IF($E102=【設定】!$G$11,IF($J102="○",$M102,""),"")</f>
        <v/>
      </c>
      <c r="AA102" s="66" t="str">
        <f>IF($E102=【設定】!$G$11,IF($J102="判定中",$M102,IF($J102="未完了",$M102,"")),"")</f>
        <v/>
      </c>
    </row>
    <row r="103" spans="2:27" x14ac:dyDescent="0.2">
      <c r="B103" s="19">
        <f t="shared" si="32"/>
        <v>95</v>
      </c>
      <c r="C103" s="20" t="str">
        <f t="shared" si="25"/>
        <v/>
      </c>
      <c r="D103" s="48"/>
      <c r="E103" s="49"/>
      <c r="F103" s="50"/>
      <c r="G103" s="51"/>
      <c r="H103" s="52"/>
      <c r="I103" s="53"/>
      <c r="J103" s="54"/>
      <c r="K103" s="52"/>
      <c r="L103" s="47" t="str">
        <f>IF(J103="×",0,IF(I103="","",I103/(VLOOKUP(F103,【設定】!$C$6:$D$26,2,FALSE))))</f>
        <v/>
      </c>
      <c r="M103" s="64" t="str">
        <f>IF(J103="×",0,IF(I103="","",I103/(VLOOKUP(F103,【設定】!$C$6:$D$26,2,FALSE))*VLOOKUP(F103,【設定】!$C$6:$E$26,3,FALSE)))</f>
        <v/>
      </c>
      <c r="N103" s="66" t="str">
        <f t="shared" si="27"/>
        <v/>
      </c>
      <c r="O103" s="66" t="str">
        <f t="shared" si="28"/>
        <v/>
      </c>
      <c r="P103" s="66" t="str">
        <f t="shared" si="29"/>
        <v/>
      </c>
      <c r="Q103" s="66" t="str">
        <f t="shared" si="30"/>
        <v/>
      </c>
      <c r="R103" s="66" t="str">
        <f>IF($E103=【設定】!$G$7,IF($J103="○",$M103,""),"")</f>
        <v/>
      </c>
      <c r="S103" s="66" t="str">
        <f>IF($E103=【設定】!$G$7,IF($J103="判定中",$M103,IF($J103="未完了",$M103,"")),"")</f>
        <v/>
      </c>
      <c r="T103" s="66" t="str">
        <f>IF($E103=【設定】!$G$8,IF($J103="○",$M103,""),"")</f>
        <v/>
      </c>
      <c r="U103" s="66" t="str">
        <f>IF($E103=【設定】!$G$8,IF($J103="判定中",$M103,IF($J103="未完了",$M103,"")),"")</f>
        <v/>
      </c>
      <c r="V103" s="66" t="str">
        <f>IF($E103=【設定】!$G$9,IF($J103="○",$M103,""),"")</f>
        <v/>
      </c>
      <c r="W103" s="66" t="str">
        <f>IF($E103=【設定】!$G$9,IF($J103="判定中",$M103,IF($J103="未完了",$M103,"")),"")</f>
        <v/>
      </c>
      <c r="X103" s="66" t="str">
        <f>IF($E103=【設定】!$G$10,IF($J103="○",$M103,""),"")</f>
        <v/>
      </c>
      <c r="Y103" s="66" t="str">
        <f>IF($E103=【設定】!$G$10,IF($J103="判定中",$M103,IF($J103="未完了",$M103,"")),"")</f>
        <v/>
      </c>
      <c r="Z103" s="66" t="str">
        <f>IF($E103=【設定】!$G$11,IF($J103="○",$M103,""),"")</f>
        <v/>
      </c>
      <c r="AA103" s="66" t="str">
        <f>IF($E103=【設定】!$G$11,IF($J103="判定中",$M103,IF($J103="未完了",$M103,"")),"")</f>
        <v/>
      </c>
    </row>
    <row r="104" spans="2:27" x14ac:dyDescent="0.2">
      <c r="B104" s="19">
        <f t="shared" si="32"/>
        <v>96</v>
      </c>
      <c r="C104" s="20" t="str">
        <f t="shared" si="25"/>
        <v/>
      </c>
      <c r="D104" s="48"/>
      <c r="E104" s="49"/>
      <c r="F104" s="50"/>
      <c r="G104" s="51"/>
      <c r="H104" s="52"/>
      <c r="I104" s="53"/>
      <c r="J104" s="54"/>
      <c r="K104" s="52"/>
      <c r="L104" s="47" t="str">
        <f>IF(J104="×",0,IF(I104="","",I104/(VLOOKUP(F104,【設定】!$C$6:$D$26,2,FALSE))))</f>
        <v/>
      </c>
      <c r="M104" s="64" t="str">
        <f>IF(J104="×",0,IF(I104="","",I104/(VLOOKUP(F104,【設定】!$C$6:$D$26,2,FALSE))*VLOOKUP(F104,【設定】!$C$6:$E$26,3,FALSE)))</f>
        <v/>
      </c>
      <c r="N104" s="66" t="str">
        <f t="shared" si="27"/>
        <v/>
      </c>
      <c r="O104" s="66" t="str">
        <f t="shared" si="28"/>
        <v/>
      </c>
      <c r="P104" s="66" t="str">
        <f t="shared" si="29"/>
        <v/>
      </c>
      <c r="Q104" s="66" t="str">
        <f t="shared" si="30"/>
        <v/>
      </c>
      <c r="R104" s="66" t="str">
        <f>IF($E104=【設定】!$G$7,IF($J104="○",$M104,""),"")</f>
        <v/>
      </c>
      <c r="S104" s="66" t="str">
        <f>IF($E104=【設定】!$G$7,IF($J104="判定中",$M104,IF($J104="未完了",$M104,"")),"")</f>
        <v/>
      </c>
      <c r="T104" s="66" t="str">
        <f>IF($E104=【設定】!$G$8,IF($J104="○",$M104,""),"")</f>
        <v/>
      </c>
      <c r="U104" s="66" t="str">
        <f>IF($E104=【設定】!$G$8,IF($J104="判定中",$M104,IF($J104="未完了",$M104,"")),"")</f>
        <v/>
      </c>
      <c r="V104" s="66" t="str">
        <f>IF($E104=【設定】!$G$9,IF($J104="○",$M104,""),"")</f>
        <v/>
      </c>
      <c r="W104" s="66" t="str">
        <f>IF($E104=【設定】!$G$9,IF($J104="判定中",$M104,IF($J104="未完了",$M104,"")),"")</f>
        <v/>
      </c>
      <c r="X104" s="66" t="str">
        <f>IF($E104=【設定】!$G$10,IF($J104="○",$M104,""),"")</f>
        <v/>
      </c>
      <c r="Y104" s="66" t="str">
        <f>IF($E104=【設定】!$G$10,IF($J104="判定中",$M104,IF($J104="未完了",$M104,"")),"")</f>
        <v/>
      </c>
      <c r="Z104" s="66" t="str">
        <f>IF($E104=【設定】!$G$11,IF($J104="○",$M104,""),"")</f>
        <v/>
      </c>
      <c r="AA104" s="66" t="str">
        <f>IF($E104=【設定】!$G$11,IF($J104="判定中",$M104,IF($J104="未完了",$M104,"")),"")</f>
        <v/>
      </c>
    </row>
    <row r="105" spans="2:27" x14ac:dyDescent="0.2">
      <c r="B105" s="19">
        <f t="shared" si="32"/>
        <v>97</v>
      </c>
      <c r="C105" s="20" t="str">
        <f t="shared" si="25"/>
        <v/>
      </c>
      <c r="D105" s="48"/>
      <c r="E105" s="49"/>
      <c r="F105" s="50"/>
      <c r="G105" s="51"/>
      <c r="H105" s="52"/>
      <c r="I105" s="53"/>
      <c r="J105" s="54"/>
      <c r="K105" s="52"/>
      <c r="L105" s="47" t="str">
        <f>IF(J105="×",0,IF(I105="","",I105/(VLOOKUP(F105,【設定】!$C$6:$D$26,2,FALSE))))</f>
        <v/>
      </c>
      <c r="M105" s="64" t="str">
        <f>IF(J105="×",0,IF(I105="","",I105/(VLOOKUP(F105,【設定】!$C$6:$D$26,2,FALSE))*VLOOKUP(F105,【設定】!$C$6:$E$26,3,FALSE)))</f>
        <v/>
      </c>
      <c r="N105" s="66" t="str">
        <f t="shared" si="27"/>
        <v/>
      </c>
      <c r="O105" s="66" t="str">
        <f t="shared" si="28"/>
        <v/>
      </c>
      <c r="P105" s="66" t="str">
        <f t="shared" si="29"/>
        <v/>
      </c>
      <c r="Q105" s="66" t="str">
        <f t="shared" si="30"/>
        <v/>
      </c>
      <c r="R105" s="66" t="str">
        <f>IF($E105=【設定】!$G$7,IF($J105="○",$M105,""),"")</f>
        <v/>
      </c>
      <c r="S105" s="66" t="str">
        <f>IF($E105=【設定】!$G$7,IF($J105="判定中",$M105,IF($J105="未完了",$M105,"")),"")</f>
        <v/>
      </c>
      <c r="T105" s="66" t="str">
        <f>IF($E105=【設定】!$G$8,IF($J105="○",$M105,""),"")</f>
        <v/>
      </c>
      <c r="U105" s="66" t="str">
        <f>IF($E105=【設定】!$G$8,IF($J105="判定中",$M105,IF($J105="未完了",$M105,"")),"")</f>
        <v/>
      </c>
      <c r="V105" s="66" t="str">
        <f>IF($E105=【設定】!$G$9,IF($J105="○",$M105,""),"")</f>
        <v/>
      </c>
      <c r="W105" s="66" t="str">
        <f>IF($E105=【設定】!$G$9,IF($J105="判定中",$M105,IF($J105="未完了",$M105,"")),"")</f>
        <v/>
      </c>
      <c r="X105" s="66" t="str">
        <f>IF($E105=【設定】!$G$10,IF($J105="○",$M105,""),"")</f>
        <v/>
      </c>
      <c r="Y105" s="66" t="str">
        <f>IF($E105=【設定】!$G$10,IF($J105="判定中",$M105,IF($J105="未完了",$M105,"")),"")</f>
        <v/>
      </c>
      <c r="Z105" s="66" t="str">
        <f>IF($E105=【設定】!$G$11,IF($J105="○",$M105,""),"")</f>
        <v/>
      </c>
      <c r="AA105" s="66" t="str">
        <f>IF($E105=【設定】!$G$11,IF($J105="判定中",$M105,IF($J105="未完了",$M105,"")),"")</f>
        <v/>
      </c>
    </row>
    <row r="106" spans="2:27" x14ac:dyDescent="0.2">
      <c r="B106" s="19">
        <f t="shared" si="32"/>
        <v>98</v>
      </c>
      <c r="C106" s="20" t="str">
        <f t="shared" si="25"/>
        <v/>
      </c>
      <c r="D106" s="48"/>
      <c r="E106" s="49"/>
      <c r="F106" s="50"/>
      <c r="G106" s="51"/>
      <c r="H106" s="52"/>
      <c r="I106" s="53"/>
      <c r="J106" s="54"/>
      <c r="K106" s="52"/>
      <c r="L106" s="47" t="str">
        <f>IF(J106="×",0,IF(I106="","",I106/(VLOOKUP(F106,【設定】!$C$6:$D$26,2,FALSE))))</f>
        <v/>
      </c>
      <c r="M106" s="64" t="str">
        <f>IF(J106="×",0,IF(I106="","",I106/(VLOOKUP(F106,【設定】!$C$6:$D$26,2,FALSE))*VLOOKUP(F106,【設定】!$C$6:$E$26,3,FALSE)))</f>
        <v/>
      </c>
      <c r="N106" s="66" t="str">
        <f t="shared" si="27"/>
        <v/>
      </c>
      <c r="O106" s="66" t="str">
        <f t="shared" si="28"/>
        <v/>
      </c>
      <c r="P106" s="66" t="str">
        <f t="shared" si="29"/>
        <v/>
      </c>
      <c r="Q106" s="66" t="str">
        <f t="shared" si="30"/>
        <v/>
      </c>
      <c r="R106" s="66" t="str">
        <f>IF($E106=【設定】!$G$7,IF($J106="○",$M106,""),"")</f>
        <v/>
      </c>
      <c r="S106" s="66" t="str">
        <f>IF($E106=【設定】!$G$7,IF($J106="判定中",$M106,IF($J106="未完了",$M106,"")),"")</f>
        <v/>
      </c>
      <c r="T106" s="66" t="str">
        <f>IF($E106=【設定】!$G$8,IF($J106="○",$M106,""),"")</f>
        <v/>
      </c>
      <c r="U106" s="66" t="str">
        <f>IF($E106=【設定】!$G$8,IF($J106="判定中",$M106,IF($J106="未完了",$M106,"")),"")</f>
        <v/>
      </c>
      <c r="V106" s="66" t="str">
        <f>IF($E106=【設定】!$G$9,IF($J106="○",$M106,""),"")</f>
        <v/>
      </c>
      <c r="W106" s="66" t="str">
        <f>IF($E106=【設定】!$G$9,IF($J106="判定中",$M106,IF($J106="未完了",$M106,"")),"")</f>
        <v/>
      </c>
      <c r="X106" s="66" t="str">
        <f>IF($E106=【設定】!$G$10,IF($J106="○",$M106,""),"")</f>
        <v/>
      </c>
      <c r="Y106" s="66" t="str">
        <f>IF($E106=【設定】!$G$10,IF($J106="判定中",$M106,IF($J106="未完了",$M106,"")),"")</f>
        <v/>
      </c>
      <c r="Z106" s="66" t="str">
        <f>IF($E106=【設定】!$G$11,IF($J106="○",$M106,""),"")</f>
        <v/>
      </c>
      <c r="AA106" s="66" t="str">
        <f>IF($E106=【設定】!$G$11,IF($J106="判定中",$M106,IF($J106="未完了",$M106,"")),"")</f>
        <v/>
      </c>
    </row>
    <row r="107" spans="2:27" x14ac:dyDescent="0.2">
      <c r="B107" s="19">
        <f t="shared" si="32"/>
        <v>99</v>
      </c>
      <c r="C107" s="20" t="str">
        <f t="shared" si="25"/>
        <v/>
      </c>
      <c r="D107" s="48"/>
      <c r="E107" s="49"/>
      <c r="F107" s="50"/>
      <c r="G107" s="51"/>
      <c r="H107" s="52"/>
      <c r="I107" s="53"/>
      <c r="J107" s="54"/>
      <c r="K107" s="52"/>
      <c r="L107" s="47" t="str">
        <f>IF(J107="×",0,IF(I107="","",I107/(VLOOKUP(F107,【設定】!$C$6:$D$26,2,FALSE))))</f>
        <v/>
      </c>
      <c r="M107" s="64" t="str">
        <f>IF(J107="×",0,IF(I107="","",I107/(VLOOKUP(F107,【設定】!$C$6:$D$26,2,FALSE))*VLOOKUP(F107,【設定】!$C$6:$E$26,3,FALSE)))</f>
        <v/>
      </c>
      <c r="N107" s="66" t="str">
        <f t="shared" si="27"/>
        <v/>
      </c>
      <c r="O107" s="66" t="str">
        <f t="shared" si="28"/>
        <v/>
      </c>
      <c r="P107" s="66" t="str">
        <f t="shared" si="29"/>
        <v/>
      </c>
      <c r="Q107" s="66" t="str">
        <f t="shared" si="30"/>
        <v/>
      </c>
      <c r="R107" s="66" t="str">
        <f>IF($E107=【設定】!$G$7,IF($J107="○",$M107,""),"")</f>
        <v/>
      </c>
      <c r="S107" s="66" t="str">
        <f>IF($E107=【設定】!$G$7,IF($J107="判定中",$M107,IF($J107="未完了",$M107,"")),"")</f>
        <v/>
      </c>
      <c r="T107" s="66" t="str">
        <f>IF($E107=【設定】!$G$8,IF($J107="○",$M107,""),"")</f>
        <v/>
      </c>
      <c r="U107" s="66" t="str">
        <f>IF($E107=【設定】!$G$8,IF($J107="判定中",$M107,IF($J107="未完了",$M107,"")),"")</f>
        <v/>
      </c>
      <c r="V107" s="66" t="str">
        <f>IF($E107=【設定】!$G$9,IF($J107="○",$M107,""),"")</f>
        <v/>
      </c>
      <c r="W107" s="66" t="str">
        <f>IF($E107=【設定】!$G$9,IF($J107="判定中",$M107,IF($J107="未完了",$M107,"")),"")</f>
        <v/>
      </c>
      <c r="X107" s="66" t="str">
        <f>IF($E107=【設定】!$G$10,IF($J107="○",$M107,""),"")</f>
        <v/>
      </c>
      <c r="Y107" s="66" t="str">
        <f>IF($E107=【設定】!$G$10,IF($J107="判定中",$M107,IF($J107="未完了",$M107,"")),"")</f>
        <v/>
      </c>
      <c r="Z107" s="66" t="str">
        <f>IF($E107=【設定】!$G$11,IF($J107="○",$M107,""),"")</f>
        <v/>
      </c>
      <c r="AA107" s="66" t="str">
        <f>IF($E107=【設定】!$G$11,IF($J107="判定中",$M107,IF($J107="未完了",$M107,"")),"")</f>
        <v/>
      </c>
    </row>
    <row r="108" spans="2:27" x14ac:dyDescent="0.2">
      <c r="B108" s="19">
        <f t="shared" si="32"/>
        <v>100</v>
      </c>
      <c r="C108" s="20" t="str">
        <f t="shared" ref="C108" si="33">IF(D108="","",TEXT(D108,"YYYY年MM月"))</f>
        <v/>
      </c>
      <c r="D108" s="48"/>
      <c r="E108" s="49"/>
      <c r="F108" s="50"/>
      <c r="G108" s="51"/>
      <c r="H108" s="52"/>
      <c r="I108" s="53"/>
      <c r="J108" s="54"/>
      <c r="K108" s="52"/>
      <c r="L108" s="47" t="str">
        <f>IF(J108="×",0,IF(I108="","",I108/(VLOOKUP(F108,【設定】!$C$6:$D$26,2,FALSE))))</f>
        <v/>
      </c>
      <c r="M108" s="64" t="str">
        <f>IF(J108="×",0,IF(I108="","",I108/(VLOOKUP(F108,【設定】!$C$6:$D$26,2,FALSE))*VLOOKUP(F108,【設定】!$C$6:$E$26,3,FALSE)))</f>
        <v/>
      </c>
      <c r="N108" s="66" t="str">
        <f t="shared" si="27"/>
        <v/>
      </c>
      <c r="O108" s="66" t="str">
        <f t="shared" si="28"/>
        <v/>
      </c>
      <c r="P108" s="66" t="str">
        <f t="shared" si="29"/>
        <v/>
      </c>
      <c r="Q108" s="66" t="str">
        <f t="shared" si="30"/>
        <v/>
      </c>
      <c r="R108" s="66" t="str">
        <f>IF($E108=【設定】!$G$7,IF($J108="○",$M108,""),"")</f>
        <v/>
      </c>
      <c r="S108" s="66" t="str">
        <f>IF($E108=【設定】!$G$7,IF($J108="判定中",$M108,IF($J108="未完了",$M108,"")),"")</f>
        <v/>
      </c>
      <c r="T108" s="66" t="str">
        <f>IF($E108=【設定】!$G$8,IF($J108="○",$M108,""),"")</f>
        <v/>
      </c>
      <c r="U108" s="66" t="str">
        <f>IF($E108=【設定】!$G$8,IF($J108="判定中",$M108,IF($J108="未完了",$M108,"")),"")</f>
        <v/>
      </c>
      <c r="V108" s="66" t="str">
        <f>IF($E108=【設定】!$G$9,IF($J108="○",$M108,""),"")</f>
        <v/>
      </c>
      <c r="W108" s="66" t="str">
        <f>IF($E108=【設定】!$G$9,IF($J108="判定中",$M108,IF($J108="未完了",$M108,"")),"")</f>
        <v/>
      </c>
      <c r="X108" s="66" t="str">
        <f>IF($E108=【設定】!$G$10,IF($J108="○",$M108,""),"")</f>
        <v/>
      </c>
      <c r="Y108" s="66" t="str">
        <f>IF($E108=【設定】!$G$10,IF($J108="判定中",$M108,IF($J108="未完了",$M108,"")),"")</f>
        <v/>
      </c>
      <c r="Z108" s="66" t="str">
        <f>IF($E108=【設定】!$G$11,IF($J108="○",$M108,""),"")</f>
        <v/>
      </c>
      <c r="AA108" s="66" t="str">
        <f>IF($E108=【設定】!$G$11,IF($J108="判定中",$M108,IF($J108="未完了",$M108,"")),"")</f>
        <v/>
      </c>
    </row>
    <row r="109" spans="2:27" x14ac:dyDescent="0.2">
      <c r="B109" s="19">
        <f t="shared" si="32"/>
        <v>101</v>
      </c>
      <c r="C109" s="20" t="str">
        <f>IF(D109="","",TEXT(D109,"YYYY年MM月"))</f>
        <v/>
      </c>
      <c r="D109" s="48"/>
      <c r="E109" s="49"/>
      <c r="F109" s="50"/>
      <c r="G109" s="51"/>
      <c r="H109" s="52"/>
      <c r="I109" s="53"/>
      <c r="J109" s="54"/>
      <c r="K109" s="52"/>
      <c r="L109" s="47" t="str">
        <f>IF(J109="×",0,IF(I109="","",I109/(VLOOKUP(F109,【設定】!$C$6:$D$26,2,FALSE))))</f>
        <v/>
      </c>
      <c r="M109" s="64" t="str">
        <f>IF(J109="×",0,IF(I109="","",I109/(VLOOKUP(F109,【設定】!$C$6:$D$26,2,FALSE))*VLOOKUP(F109,【設定】!$C$6:$E$26,3,FALSE)))</f>
        <v/>
      </c>
      <c r="N109" s="66" t="str">
        <f t="shared" si="27"/>
        <v/>
      </c>
      <c r="O109" s="66" t="str">
        <f t="shared" si="28"/>
        <v/>
      </c>
      <c r="P109" s="66" t="str">
        <f t="shared" si="29"/>
        <v/>
      </c>
      <c r="Q109" s="66" t="str">
        <f t="shared" si="30"/>
        <v/>
      </c>
      <c r="R109" s="66" t="str">
        <f>IF($E109=【設定】!$G$7,IF($J109="○",$M109,""),"")</f>
        <v/>
      </c>
      <c r="S109" s="66" t="str">
        <f>IF($E109=【設定】!$G$7,IF($J109="判定中",$M109,IF($J109="未完了",$M109,"")),"")</f>
        <v/>
      </c>
      <c r="T109" s="66" t="str">
        <f>IF($E109=【設定】!$G$8,IF($J109="○",$M109,""),"")</f>
        <v/>
      </c>
      <c r="U109" s="66" t="str">
        <f>IF($E109=【設定】!$G$8,IF($J109="判定中",$M109,IF($J109="未完了",$M109,"")),"")</f>
        <v/>
      </c>
      <c r="V109" s="66" t="str">
        <f>IF($E109=【設定】!$G$9,IF($J109="○",$M109,""),"")</f>
        <v/>
      </c>
      <c r="W109" s="66" t="str">
        <f>IF($E109=【設定】!$G$9,IF($J109="判定中",$M109,IF($J109="未完了",$M109,"")),"")</f>
        <v/>
      </c>
      <c r="X109" s="66" t="str">
        <f>IF($E109=【設定】!$G$10,IF($J109="○",$M109,""),"")</f>
        <v/>
      </c>
      <c r="Y109" s="66" t="str">
        <f>IF($E109=【設定】!$G$10,IF($J109="判定中",$M109,IF($J109="未完了",$M109,"")),"")</f>
        <v/>
      </c>
      <c r="Z109" s="66" t="str">
        <f>IF($E109=【設定】!$G$11,IF($J109="○",$M109,""),"")</f>
        <v/>
      </c>
      <c r="AA109" s="66" t="str">
        <f>IF($E109=【設定】!$G$11,IF($J109="判定中",$M109,IF($J109="未完了",$M109,"")),"")</f>
        <v/>
      </c>
    </row>
    <row r="110" spans="2:27" x14ac:dyDescent="0.2">
      <c r="B110" s="19">
        <f t="shared" si="32"/>
        <v>102</v>
      </c>
      <c r="C110" s="20" t="str">
        <f>IF(D110="","",TEXT(D110,"YYYY年MM月"))</f>
        <v/>
      </c>
      <c r="D110" s="48"/>
      <c r="E110" s="49"/>
      <c r="F110" s="50"/>
      <c r="G110" s="51"/>
      <c r="H110" s="52"/>
      <c r="I110" s="53"/>
      <c r="J110" s="54"/>
      <c r="K110" s="52"/>
      <c r="L110" s="47" t="str">
        <f>IF(J110="×",0,IF(I110="","",I110/(VLOOKUP(F110,【設定】!$C$6:$D$26,2,FALSE))))</f>
        <v/>
      </c>
      <c r="M110" s="64" t="str">
        <f>IF(J110="×",0,IF(I110="","",I110/(VLOOKUP(F110,【設定】!$C$6:$D$26,2,FALSE))*VLOOKUP(F110,【設定】!$C$6:$E$26,3,FALSE)))</f>
        <v/>
      </c>
      <c r="N110" s="66" t="str">
        <f t="shared" si="27"/>
        <v/>
      </c>
      <c r="O110" s="66" t="str">
        <f t="shared" si="28"/>
        <v/>
      </c>
      <c r="P110" s="66" t="str">
        <f t="shared" si="29"/>
        <v/>
      </c>
      <c r="Q110" s="66" t="str">
        <f t="shared" si="30"/>
        <v/>
      </c>
      <c r="R110" s="66" t="str">
        <f>IF($E110=【設定】!$G$7,IF($J110="○",$M110,""),"")</f>
        <v/>
      </c>
      <c r="S110" s="66" t="str">
        <f>IF($E110=【設定】!$G$7,IF($J110="判定中",$M110,IF($J110="未完了",$M110,"")),"")</f>
        <v/>
      </c>
      <c r="T110" s="66" t="str">
        <f>IF($E110=【設定】!$G$8,IF($J110="○",$M110,""),"")</f>
        <v/>
      </c>
      <c r="U110" s="66" t="str">
        <f>IF($E110=【設定】!$G$8,IF($J110="判定中",$M110,IF($J110="未完了",$M110,"")),"")</f>
        <v/>
      </c>
      <c r="V110" s="66" t="str">
        <f>IF($E110=【設定】!$G$9,IF($J110="○",$M110,""),"")</f>
        <v/>
      </c>
      <c r="W110" s="66" t="str">
        <f>IF($E110=【設定】!$G$9,IF($J110="判定中",$M110,IF($J110="未完了",$M110,"")),"")</f>
        <v/>
      </c>
      <c r="X110" s="66" t="str">
        <f>IF($E110=【設定】!$G$10,IF($J110="○",$M110,""),"")</f>
        <v/>
      </c>
      <c r="Y110" s="66" t="str">
        <f>IF($E110=【設定】!$G$10,IF($J110="判定中",$M110,IF($J110="未完了",$M110,"")),"")</f>
        <v/>
      </c>
      <c r="Z110" s="66" t="str">
        <f>IF($E110=【設定】!$G$11,IF($J110="○",$M110,""),"")</f>
        <v/>
      </c>
      <c r="AA110" s="66" t="str">
        <f>IF($E110=【設定】!$G$11,IF($J110="判定中",$M110,IF($J110="未完了",$M110,"")),"")</f>
        <v/>
      </c>
    </row>
    <row r="111" spans="2:27" x14ac:dyDescent="0.2">
      <c r="B111" s="19">
        <f t="shared" si="32"/>
        <v>103</v>
      </c>
      <c r="C111" s="20" t="str">
        <f>IF(D111="","",TEXT(D111,"YYYY年MM月"))</f>
        <v/>
      </c>
      <c r="D111" s="48"/>
      <c r="E111" s="49"/>
      <c r="F111" s="50"/>
      <c r="G111" s="51"/>
      <c r="H111" s="52"/>
      <c r="I111" s="53"/>
      <c r="J111" s="54"/>
      <c r="K111" s="52"/>
      <c r="L111" s="47" t="str">
        <f>IF(J111="×",0,IF(I111="","",I111/(VLOOKUP(F111,【設定】!$C$6:$D$26,2,FALSE))))</f>
        <v/>
      </c>
      <c r="M111" s="64" t="str">
        <f>IF(J111="×",0,IF(I111="","",I111/(VLOOKUP(F111,【設定】!$C$6:$D$26,2,FALSE))*VLOOKUP(F111,【設定】!$C$6:$E$26,3,FALSE)))</f>
        <v/>
      </c>
      <c r="N111" s="66" t="str">
        <f t="shared" si="27"/>
        <v/>
      </c>
      <c r="O111" s="66" t="str">
        <f t="shared" si="28"/>
        <v/>
      </c>
      <c r="P111" s="66" t="str">
        <f t="shared" si="29"/>
        <v/>
      </c>
      <c r="Q111" s="66" t="str">
        <f t="shared" si="30"/>
        <v/>
      </c>
      <c r="R111" s="66" t="str">
        <f>IF($E111=【設定】!$G$7,IF($J111="○",$M111,""),"")</f>
        <v/>
      </c>
      <c r="S111" s="66" t="str">
        <f>IF($E111=【設定】!$G$7,IF($J111="判定中",$M111,IF($J111="未完了",$M111,"")),"")</f>
        <v/>
      </c>
      <c r="T111" s="66" t="str">
        <f>IF($E111=【設定】!$G$8,IF($J111="○",$M111,""),"")</f>
        <v/>
      </c>
      <c r="U111" s="66" t="str">
        <f>IF($E111=【設定】!$G$8,IF($J111="判定中",$M111,IF($J111="未完了",$M111,"")),"")</f>
        <v/>
      </c>
      <c r="V111" s="66" t="str">
        <f>IF($E111=【設定】!$G$9,IF($J111="○",$M111,""),"")</f>
        <v/>
      </c>
      <c r="W111" s="66" t="str">
        <f>IF($E111=【設定】!$G$9,IF($J111="判定中",$M111,IF($J111="未完了",$M111,"")),"")</f>
        <v/>
      </c>
      <c r="X111" s="66" t="str">
        <f>IF($E111=【設定】!$G$10,IF($J111="○",$M111,""),"")</f>
        <v/>
      </c>
      <c r="Y111" s="66" t="str">
        <f>IF($E111=【設定】!$G$10,IF($J111="判定中",$M111,IF($J111="未完了",$M111,"")),"")</f>
        <v/>
      </c>
      <c r="Z111" s="66" t="str">
        <f>IF($E111=【設定】!$G$11,IF($J111="○",$M111,""),"")</f>
        <v/>
      </c>
      <c r="AA111" s="66" t="str">
        <f>IF($E111=【設定】!$G$11,IF($J111="判定中",$M111,IF($J111="未完了",$M111,"")),"")</f>
        <v/>
      </c>
    </row>
    <row r="112" spans="2:27" x14ac:dyDescent="0.2">
      <c r="B112" s="19">
        <f t="shared" si="32"/>
        <v>104</v>
      </c>
      <c r="C112" s="20" t="str">
        <f>IF(D112="","",TEXT(D112,"YYYY年MM月"))</f>
        <v/>
      </c>
      <c r="D112" s="48"/>
      <c r="E112" s="49"/>
      <c r="F112" s="50"/>
      <c r="G112" s="51"/>
      <c r="H112" s="52"/>
      <c r="I112" s="53"/>
      <c r="J112" s="54"/>
      <c r="K112" s="52"/>
      <c r="L112" s="47" t="str">
        <f>IF(J112="×",0,IF(I112="","",I112/(VLOOKUP(F112,【設定】!$C$6:$D$26,2,FALSE))))</f>
        <v/>
      </c>
      <c r="M112" s="64" t="str">
        <f>IF(J112="×",0,IF(I112="","",I112/(VLOOKUP(F112,【設定】!$C$6:$D$26,2,FALSE))*VLOOKUP(F112,【設定】!$C$6:$E$26,3,FALSE)))</f>
        <v/>
      </c>
      <c r="N112" s="66" t="str">
        <f t="shared" si="27"/>
        <v/>
      </c>
      <c r="O112" s="66" t="str">
        <f t="shared" si="28"/>
        <v/>
      </c>
      <c r="P112" s="66" t="str">
        <f t="shared" si="29"/>
        <v/>
      </c>
      <c r="Q112" s="66" t="str">
        <f t="shared" si="30"/>
        <v/>
      </c>
      <c r="R112" s="66" t="str">
        <f>IF($E112=【設定】!$G$7,IF($J112="○",$M112,""),"")</f>
        <v/>
      </c>
      <c r="S112" s="66" t="str">
        <f>IF($E112=【設定】!$G$7,IF($J112="判定中",$M112,IF($J112="未完了",$M112,"")),"")</f>
        <v/>
      </c>
      <c r="T112" s="66" t="str">
        <f>IF($E112=【設定】!$G$8,IF($J112="○",$M112,""),"")</f>
        <v/>
      </c>
      <c r="U112" s="66" t="str">
        <f>IF($E112=【設定】!$G$8,IF($J112="判定中",$M112,IF($J112="未完了",$M112,"")),"")</f>
        <v/>
      </c>
      <c r="V112" s="66" t="str">
        <f>IF($E112=【設定】!$G$9,IF($J112="○",$M112,""),"")</f>
        <v/>
      </c>
      <c r="W112" s="66" t="str">
        <f>IF($E112=【設定】!$G$9,IF($J112="判定中",$M112,IF($J112="未完了",$M112,"")),"")</f>
        <v/>
      </c>
      <c r="X112" s="66" t="str">
        <f>IF($E112=【設定】!$G$10,IF($J112="○",$M112,""),"")</f>
        <v/>
      </c>
      <c r="Y112" s="66" t="str">
        <f>IF($E112=【設定】!$G$10,IF($J112="判定中",$M112,IF($J112="未完了",$M112,"")),"")</f>
        <v/>
      </c>
      <c r="Z112" s="66" t="str">
        <f>IF($E112=【設定】!$G$11,IF($J112="○",$M112,""),"")</f>
        <v/>
      </c>
      <c r="AA112" s="66" t="str">
        <f>IF($E112=【設定】!$G$11,IF($J112="判定中",$M112,IF($J112="未完了",$M112,"")),"")</f>
        <v/>
      </c>
    </row>
    <row r="113" spans="2:27" x14ac:dyDescent="0.2">
      <c r="B113" s="19">
        <f t="shared" si="32"/>
        <v>105</v>
      </c>
      <c r="C113" s="20" t="str">
        <f>IF(D113="","",TEXT(D113,"YYYY年MM月"))</f>
        <v/>
      </c>
      <c r="D113" s="48"/>
      <c r="E113" s="49"/>
      <c r="F113" s="50"/>
      <c r="G113" s="51"/>
      <c r="H113" s="52"/>
      <c r="I113" s="53"/>
      <c r="J113" s="54"/>
      <c r="K113" s="52"/>
      <c r="L113" s="47" t="str">
        <f>IF(J113="×",0,IF(I113="","",I113/(VLOOKUP(F113,【設定】!$C$6:$D$26,2,FALSE))))</f>
        <v/>
      </c>
      <c r="M113" s="64" t="str">
        <f>IF(J113="×",0,IF(I113="","",I113/(VLOOKUP(F113,【設定】!$C$6:$D$26,2,FALSE))*VLOOKUP(F113,【設定】!$C$6:$E$26,3,FALSE)))</f>
        <v/>
      </c>
      <c r="N113" s="66" t="str">
        <f t="shared" si="27"/>
        <v/>
      </c>
      <c r="O113" s="66" t="str">
        <f t="shared" si="28"/>
        <v/>
      </c>
      <c r="P113" s="66" t="str">
        <f t="shared" si="29"/>
        <v/>
      </c>
      <c r="Q113" s="66" t="str">
        <f t="shared" si="30"/>
        <v/>
      </c>
      <c r="R113" s="66" t="str">
        <f>IF($E113=【設定】!$G$7,IF($J113="○",$M113,""),"")</f>
        <v/>
      </c>
      <c r="S113" s="66" t="str">
        <f>IF($E113=【設定】!$G$7,IF($J113="判定中",$M113,IF($J113="未完了",$M113,"")),"")</f>
        <v/>
      </c>
      <c r="T113" s="66" t="str">
        <f>IF($E113=【設定】!$G$8,IF($J113="○",$M113,""),"")</f>
        <v/>
      </c>
      <c r="U113" s="66" t="str">
        <f>IF($E113=【設定】!$G$8,IF($J113="判定中",$M113,IF($J113="未完了",$M113,"")),"")</f>
        <v/>
      </c>
      <c r="V113" s="66" t="str">
        <f>IF($E113=【設定】!$G$9,IF($J113="○",$M113,""),"")</f>
        <v/>
      </c>
      <c r="W113" s="66" t="str">
        <f>IF($E113=【設定】!$G$9,IF($J113="判定中",$M113,IF($J113="未完了",$M113,"")),"")</f>
        <v/>
      </c>
      <c r="X113" s="66" t="str">
        <f>IF($E113=【設定】!$G$10,IF($J113="○",$M113,""),"")</f>
        <v/>
      </c>
      <c r="Y113" s="66" t="str">
        <f>IF($E113=【設定】!$G$10,IF($J113="判定中",$M113,IF($J113="未完了",$M113,"")),"")</f>
        <v/>
      </c>
      <c r="Z113" s="66" t="str">
        <f>IF($E113=【設定】!$G$11,IF($J113="○",$M113,""),"")</f>
        <v/>
      </c>
      <c r="AA113" s="66" t="str">
        <f>IF($E113=【設定】!$G$11,IF($J113="判定中",$M113,IF($J113="未完了",$M113,"")),"")</f>
        <v/>
      </c>
    </row>
    <row r="114" spans="2:27" x14ac:dyDescent="0.2">
      <c r="B114" s="19">
        <f t="shared" si="32"/>
        <v>106</v>
      </c>
      <c r="C114" s="20" t="str">
        <f t="shared" ref="C114" si="34">IF(D114="","",TEXT(D114,"YYYY年MM月"))</f>
        <v/>
      </c>
      <c r="D114" s="48"/>
      <c r="E114" s="49"/>
      <c r="F114" s="50"/>
      <c r="G114" s="51"/>
      <c r="H114" s="52"/>
      <c r="I114" s="53"/>
      <c r="J114" s="54"/>
      <c r="K114" s="52"/>
      <c r="L114" s="47" t="str">
        <f>IF(J114="×",0,IF(I114="","",I114/(VLOOKUP(F114,【設定】!$C$6:$D$26,2,FALSE))))</f>
        <v/>
      </c>
      <c r="M114" s="64" t="str">
        <f>IF(J114="×",0,IF(I114="","",I114/(VLOOKUP(F114,【設定】!$C$6:$D$26,2,FALSE))*VLOOKUP(F114,【設定】!$C$6:$E$26,3,FALSE)))</f>
        <v/>
      </c>
      <c r="N114" s="66" t="str">
        <f t="shared" si="27"/>
        <v/>
      </c>
      <c r="O114" s="66" t="str">
        <f t="shared" si="28"/>
        <v/>
      </c>
      <c r="P114" s="66" t="str">
        <f t="shared" si="29"/>
        <v/>
      </c>
      <c r="Q114" s="66" t="str">
        <f t="shared" si="30"/>
        <v/>
      </c>
      <c r="R114" s="66" t="str">
        <f>IF($E114=【設定】!$G$7,IF($J114="○",$M114,""),"")</f>
        <v/>
      </c>
      <c r="S114" s="66" t="str">
        <f>IF($E114=【設定】!$G$7,IF($J114="判定中",$M114,IF($J114="未完了",$M114,"")),"")</f>
        <v/>
      </c>
      <c r="T114" s="66" t="str">
        <f>IF($E114=【設定】!$G$8,IF($J114="○",$M114,""),"")</f>
        <v/>
      </c>
      <c r="U114" s="66" t="str">
        <f>IF($E114=【設定】!$G$8,IF($J114="判定中",$M114,IF($J114="未完了",$M114,"")),"")</f>
        <v/>
      </c>
      <c r="V114" s="66" t="str">
        <f>IF($E114=【設定】!$G$9,IF($J114="○",$M114,""),"")</f>
        <v/>
      </c>
      <c r="W114" s="66" t="str">
        <f>IF($E114=【設定】!$G$9,IF($J114="判定中",$M114,IF($J114="未完了",$M114,"")),"")</f>
        <v/>
      </c>
      <c r="X114" s="66" t="str">
        <f>IF($E114=【設定】!$G$10,IF($J114="○",$M114,""),"")</f>
        <v/>
      </c>
      <c r="Y114" s="66" t="str">
        <f>IF($E114=【設定】!$G$10,IF($J114="判定中",$M114,IF($J114="未完了",$M114,"")),"")</f>
        <v/>
      </c>
      <c r="Z114" s="66" t="str">
        <f>IF($E114=【設定】!$G$11,IF($J114="○",$M114,""),"")</f>
        <v/>
      </c>
      <c r="AA114" s="66" t="str">
        <f>IF($E114=【設定】!$G$11,IF($J114="判定中",$M114,IF($J114="未完了",$M114,"")),"")</f>
        <v/>
      </c>
    </row>
    <row r="115" spans="2:27" x14ac:dyDescent="0.2">
      <c r="B115" s="19">
        <f t="shared" si="32"/>
        <v>107</v>
      </c>
      <c r="C115" s="20" t="str">
        <f t="shared" ref="C115:C146" si="35">IF(D115="","",TEXT(D115,"YYYY年MM月"))</f>
        <v/>
      </c>
      <c r="D115" s="48"/>
      <c r="E115" s="49"/>
      <c r="F115" s="50"/>
      <c r="G115" s="51"/>
      <c r="H115" s="52"/>
      <c r="I115" s="53"/>
      <c r="J115" s="54"/>
      <c r="K115" s="52"/>
      <c r="L115" s="47" t="str">
        <f>IF(J115="×",0,IF(I115="","",I115/(VLOOKUP(F115,【設定】!$C$6:$D$26,2,FALSE))))</f>
        <v/>
      </c>
      <c r="M115" s="64" t="str">
        <f>IF(J115="×",0,IF(I115="","",I115/(VLOOKUP(F115,【設定】!$C$6:$D$26,2,FALSE))*VLOOKUP(F115,【設定】!$C$6:$E$26,3,FALSE)))</f>
        <v/>
      </c>
      <c r="N115" s="66" t="str">
        <f t="shared" si="27"/>
        <v/>
      </c>
      <c r="O115" s="66" t="str">
        <f t="shared" si="28"/>
        <v/>
      </c>
      <c r="P115" s="66" t="str">
        <f t="shared" si="29"/>
        <v/>
      </c>
      <c r="Q115" s="66" t="str">
        <f t="shared" si="30"/>
        <v/>
      </c>
      <c r="R115" s="66" t="str">
        <f>IF($E115=【設定】!$G$7,IF($J115="○",$M115,""),"")</f>
        <v/>
      </c>
      <c r="S115" s="66" t="str">
        <f>IF($E115=【設定】!$G$7,IF($J115="判定中",$M115,IF($J115="未完了",$M115,"")),"")</f>
        <v/>
      </c>
      <c r="T115" s="66" t="str">
        <f>IF($E115=【設定】!$G$8,IF($J115="○",$M115,""),"")</f>
        <v/>
      </c>
      <c r="U115" s="66" t="str">
        <f>IF($E115=【設定】!$G$8,IF($J115="判定中",$M115,IF($J115="未完了",$M115,"")),"")</f>
        <v/>
      </c>
      <c r="V115" s="66" t="str">
        <f>IF($E115=【設定】!$G$9,IF($J115="○",$M115,""),"")</f>
        <v/>
      </c>
      <c r="W115" s="66" t="str">
        <f>IF($E115=【設定】!$G$9,IF($J115="判定中",$M115,IF($J115="未完了",$M115,"")),"")</f>
        <v/>
      </c>
      <c r="X115" s="66" t="str">
        <f>IF($E115=【設定】!$G$10,IF($J115="○",$M115,""),"")</f>
        <v/>
      </c>
      <c r="Y115" s="66" t="str">
        <f>IF($E115=【設定】!$G$10,IF($J115="判定中",$M115,IF($J115="未完了",$M115,"")),"")</f>
        <v/>
      </c>
      <c r="Z115" s="66" t="str">
        <f>IF($E115=【設定】!$G$11,IF($J115="○",$M115,""),"")</f>
        <v/>
      </c>
      <c r="AA115" s="66" t="str">
        <f>IF($E115=【設定】!$G$11,IF($J115="判定中",$M115,IF($J115="未完了",$M115,"")),"")</f>
        <v/>
      </c>
    </row>
    <row r="116" spans="2:27" x14ac:dyDescent="0.2">
      <c r="B116" s="19">
        <f t="shared" si="32"/>
        <v>108</v>
      </c>
      <c r="C116" s="20" t="str">
        <f t="shared" si="35"/>
        <v/>
      </c>
      <c r="D116" s="48"/>
      <c r="E116" s="49"/>
      <c r="F116" s="50"/>
      <c r="G116" s="51"/>
      <c r="H116" s="52"/>
      <c r="I116" s="53"/>
      <c r="J116" s="54"/>
      <c r="K116" s="52"/>
      <c r="L116" s="47" t="str">
        <f>IF(J116="×",0,IF(I116="","",I116/(VLOOKUP(F116,【設定】!$C$6:$D$26,2,FALSE))))</f>
        <v/>
      </c>
      <c r="M116" s="64" t="str">
        <f>IF(J116="×",0,IF(I116="","",I116/(VLOOKUP(F116,【設定】!$C$6:$D$26,2,FALSE))*VLOOKUP(F116,【設定】!$C$6:$E$26,3,FALSE)))</f>
        <v/>
      </c>
      <c r="N116" s="66" t="str">
        <f t="shared" si="27"/>
        <v/>
      </c>
      <c r="O116" s="66" t="str">
        <f t="shared" si="28"/>
        <v/>
      </c>
      <c r="P116" s="66" t="str">
        <f t="shared" si="29"/>
        <v/>
      </c>
      <c r="Q116" s="66" t="str">
        <f t="shared" si="30"/>
        <v/>
      </c>
      <c r="R116" s="66" t="str">
        <f>IF($E116=【設定】!$G$7,IF($J116="○",$M116,""),"")</f>
        <v/>
      </c>
      <c r="S116" s="66" t="str">
        <f>IF($E116=【設定】!$G$7,IF($J116="判定中",$M116,IF($J116="未完了",$M116,"")),"")</f>
        <v/>
      </c>
      <c r="T116" s="66" t="str">
        <f>IF($E116=【設定】!$G$8,IF($J116="○",$M116,""),"")</f>
        <v/>
      </c>
      <c r="U116" s="66" t="str">
        <f>IF($E116=【設定】!$G$8,IF($J116="判定中",$M116,IF($J116="未完了",$M116,"")),"")</f>
        <v/>
      </c>
      <c r="V116" s="66" t="str">
        <f>IF($E116=【設定】!$G$9,IF($J116="○",$M116,""),"")</f>
        <v/>
      </c>
      <c r="W116" s="66" t="str">
        <f>IF($E116=【設定】!$G$9,IF($J116="判定中",$M116,IF($J116="未完了",$M116,"")),"")</f>
        <v/>
      </c>
      <c r="X116" s="66" t="str">
        <f>IF($E116=【設定】!$G$10,IF($J116="○",$M116,""),"")</f>
        <v/>
      </c>
      <c r="Y116" s="66" t="str">
        <f>IF($E116=【設定】!$G$10,IF($J116="判定中",$M116,IF($J116="未完了",$M116,"")),"")</f>
        <v/>
      </c>
      <c r="Z116" s="66" t="str">
        <f>IF($E116=【設定】!$G$11,IF($J116="○",$M116,""),"")</f>
        <v/>
      </c>
      <c r="AA116" s="66" t="str">
        <f>IF($E116=【設定】!$G$11,IF($J116="判定中",$M116,IF($J116="未完了",$M116,"")),"")</f>
        <v/>
      </c>
    </row>
    <row r="117" spans="2:27" x14ac:dyDescent="0.2">
      <c r="B117" s="19">
        <f t="shared" si="32"/>
        <v>109</v>
      </c>
      <c r="C117" s="20" t="str">
        <f t="shared" si="35"/>
        <v/>
      </c>
      <c r="D117" s="48"/>
      <c r="E117" s="49"/>
      <c r="F117" s="50"/>
      <c r="G117" s="51"/>
      <c r="H117" s="52"/>
      <c r="I117" s="53"/>
      <c r="J117" s="54"/>
      <c r="K117" s="52"/>
      <c r="L117" s="47" t="str">
        <f>IF(J117="×",0,IF(I117="","",I117/(VLOOKUP(F117,【設定】!$C$6:$D$26,2,FALSE))))</f>
        <v/>
      </c>
      <c r="M117" s="64" t="str">
        <f>IF(J117="×",0,IF(I117="","",I117/(VLOOKUP(F117,【設定】!$C$6:$D$26,2,FALSE))*VLOOKUP(F117,【設定】!$C$6:$E$26,3,FALSE)))</f>
        <v/>
      </c>
      <c r="N117" s="66" t="str">
        <f t="shared" si="27"/>
        <v/>
      </c>
      <c r="O117" s="66" t="str">
        <f t="shared" si="28"/>
        <v/>
      </c>
      <c r="P117" s="66" t="str">
        <f t="shared" si="29"/>
        <v/>
      </c>
      <c r="Q117" s="66" t="str">
        <f t="shared" si="30"/>
        <v/>
      </c>
      <c r="R117" s="66" t="str">
        <f>IF($E117=【設定】!$G$7,IF($J117="○",$M117,""),"")</f>
        <v/>
      </c>
      <c r="S117" s="66" t="str">
        <f>IF($E117=【設定】!$G$7,IF($J117="判定中",$M117,IF($J117="未完了",$M117,"")),"")</f>
        <v/>
      </c>
      <c r="T117" s="66" t="str">
        <f>IF($E117=【設定】!$G$8,IF($J117="○",$M117,""),"")</f>
        <v/>
      </c>
      <c r="U117" s="66" t="str">
        <f>IF($E117=【設定】!$G$8,IF($J117="判定中",$M117,IF($J117="未完了",$M117,"")),"")</f>
        <v/>
      </c>
      <c r="V117" s="66" t="str">
        <f>IF($E117=【設定】!$G$9,IF($J117="○",$M117,""),"")</f>
        <v/>
      </c>
      <c r="W117" s="66" t="str">
        <f>IF($E117=【設定】!$G$9,IF($J117="判定中",$M117,IF($J117="未完了",$M117,"")),"")</f>
        <v/>
      </c>
      <c r="X117" s="66" t="str">
        <f>IF($E117=【設定】!$G$10,IF($J117="○",$M117,""),"")</f>
        <v/>
      </c>
      <c r="Y117" s="66" t="str">
        <f>IF($E117=【設定】!$G$10,IF($J117="判定中",$M117,IF($J117="未完了",$M117,"")),"")</f>
        <v/>
      </c>
      <c r="Z117" s="66" t="str">
        <f>IF($E117=【設定】!$G$11,IF($J117="○",$M117,""),"")</f>
        <v/>
      </c>
      <c r="AA117" s="66" t="str">
        <f>IF($E117=【設定】!$G$11,IF($J117="判定中",$M117,IF($J117="未完了",$M117,"")),"")</f>
        <v/>
      </c>
    </row>
    <row r="118" spans="2:27" x14ac:dyDescent="0.2">
      <c r="B118" s="19">
        <f t="shared" ref="B118" si="36">B117+1</f>
        <v>110</v>
      </c>
      <c r="C118" s="20" t="str">
        <f t="shared" si="35"/>
        <v/>
      </c>
      <c r="D118" s="48"/>
      <c r="E118" s="49"/>
      <c r="F118" s="50"/>
      <c r="G118" s="51"/>
      <c r="H118" s="52"/>
      <c r="I118" s="53"/>
      <c r="J118" s="54"/>
      <c r="K118" s="52"/>
      <c r="L118" s="47" t="str">
        <f>IF(J118="×",0,IF(I118="","",I118/(VLOOKUP(F118,【設定】!$C$6:$D$26,2,FALSE))))</f>
        <v/>
      </c>
      <c r="M118" s="64" t="str">
        <f>IF(J118="×",0,IF(I118="","",I118/(VLOOKUP(F118,【設定】!$C$6:$D$26,2,FALSE))*VLOOKUP(F118,【設定】!$C$6:$E$26,3,FALSE)))</f>
        <v/>
      </c>
      <c r="N118" s="66" t="str">
        <f t="shared" si="27"/>
        <v/>
      </c>
      <c r="O118" s="66" t="str">
        <f t="shared" si="28"/>
        <v/>
      </c>
      <c r="P118" s="66" t="str">
        <f t="shared" si="29"/>
        <v/>
      </c>
      <c r="Q118" s="66" t="str">
        <f t="shared" si="30"/>
        <v/>
      </c>
      <c r="R118" s="66" t="str">
        <f>IF($E118=【設定】!$G$7,IF($J118="○",$M118,""),"")</f>
        <v/>
      </c>
      <c r="S118" s="66" t="str">
        <f>IF($E118=【設定】!$G$7,IF($J118="判定中",$M118,IF($J118="未完了",$M118,"")),"")</f>
        <v/>
      </c>
      <c r="T118" s="66" t="str">
        <f>IF($E118=【設定】!$G$8,IF($J118="○",$M118,""),"")</f>
        <v/>
      </c>
      <c r="U118" s="66" t="str">
        <f>IF($E118=【設定】!$G$8,IF($J118="判定中",$M118,IF($J118="未完了",$M118,"")),"")</f>
        <v/>
      </c>
      <c r="V118" s="66" t="str">
        <f>IF($E118=【設定】!$G$9,IF($J118="○",$M118,""),"")</f>
        <v/>
      </c>
      <c r="W118" s="66" t="str">
        <f>IF($E118=【設定】!$G$9,IF($J118="判定中",$M118,IF($J118="未完了",$M118,"")),"")</f>
        <v/>
      </c>
      <c r="X118" s="66" t="str">
        <f>IF($E118=【設定】!$G$10,IF($J118="○",$M118,""),"")</f>
        <v/>
      </c>
      <c r="Y118" s="66" t="str">
        <f>IF($E118=【設定】!$G$10,IF($J118="判定中",$M118,IF($J118="未完了",$M118,"")),"")</f>
        <v/>
      </c>
      <c r="Z118" s="66" t="str">
        <f>IF($E118=【設定】!$G$11,IF($J118="○",$M118,""),"")</f>
        <v/>
      </c>
      <c r="AA118" s="66" t="str">
        <f>IF($E118=【設定】!$G$11,IF($J118="判定中",$M118,IF($J118="未完了",$M118,"")),"")</f>
        <v/>
      </c>
    </row>
    <row r="119" spans="2:27" x14ac:dyDescent="0.2">
      <c r="B119" s="19">
        <f t="shared" ref="B119:B149" si="37">B118+1</f>
        <v>111</v>
      </c>
      <c r="C119" s="20" t="str">
        <f t="shared" si="35"/>
        <v/>
      </c>
      <c r="D119" s="48"/>
      <c r="E119" s="49"/>
      <c r="F119" s="50"/>
      <c r="G119" s="51"/>
      <c r="H119" s="52"/>
      <c r="I119" s="53"/>
      <c r="J119" s="54"/>
      <c r="K119" s="52"/>
      <c r="L119" s="47" t="str">
        <f>IF(J119="×",0,IF(I119="","",I119/(VLOOKUP(F119,【設定】!$C$6:$D$26,2,FALSE))))</f>
        <v/>
      </c>
      <c r="M119" s="64" t="str">
        <f>IF(J119="×",0,IF(I119="","",I119/(VLOOKUP(F119,【設定】!$C$6:$D$26,2,FALSE))*VLOOKUP(F119,【設定】!$C$6:$E$26,3,FALSE)))</f>
        <v/>
      </c>
      <c r="N119" s="66" t="str">
        <f t="shared" si="27"/>
        <v/>
      </c>
      <c r="O119" s="66" t="str">
        <f t="shared" si="28"/>
        <v/>
      </c>
      <c r="P119" s="66" t="str">
        <f t="shared" si="29"/>
        <v/>
      </c>
      <c r="Q119" s="66" t="str">
        <f t="shared" si="30"/>
        <v/>
      </c>
      <c r="R119" s="66" t="str">
        <f>IF($E119=【設定】!$G$7,IF($J119="○",$M119,""),"")</f>
        <v/>
      </c>
      <c r="S119" s="66" t="str">
        <f>IF($E119=【設定】!$G$7,IF($J119="判定中",$M119,IF($J119="未完了",$M119,"")),"")</f>
        <v/>
      </c>
      <c r="T119" s="66" t="str">
        <f>IF($E119=【設定】!$G$8,IF($J119="○",$M119,""),"")</f>
        <v/>
      </c>
      <c r="U119" s="66" t="str">
        <f>IF($E119=【設定】!$G$8,IF($J119="判定中",$M119,IF($J119="未完了",$M119,"")),"")</f>
        <v/>
      </c>
      <c r="V119" s="66" t="str">
        <f>IF($E119=【設定】!$G$9,IF($J119="○",$M119,""),"")</f>
        <v/>
      </c>
      <c r="W119" s="66" t="str">
        <f>IF($E119=【設定】!$G$9,IF($J119="判定中",$M119,IF($J119="未完了",$M119,"")),"")</f>
        <v/>
      </c>
      <c r="X119" s="66" t="str">
        <f>IF($E119=【設定】!$G$10,IF($J119="○",$M119,""),"")</f>
        <v/>
      </c>
      <c r="Y119" s="66" t="str">
        <f>IF($E119=【設定】!$G$10,IF($J119="判定中",$M119,IF($J119="未完了",$M119,"")),"")</f>
        <v/>
      </c>
      <c r="Z119" s="66" t="str">
        <f>IF($E119=【設定】!$G$11,IF($J119="○",$M119,""),"")</f>
        <v/>
      </c>
      <c r="AA119" s="66" t="str">
        <f>IF($E119=【設定】!$G$11,IF($J119="判定中",$M119,IF($J119="未完了",$M119,"")),"")</f>
        <v/>
      </c>
    </row>
    <row r="120" spans="2:27" x14ac:dyDescent="0.2">
      <c r="B120" s="19">
        <f t="shared" si="37"/>
        <v>112</v>
      </c>
      <c r="C120" s="20" t="str">
        <f t="shared" si="35"/>
        <v/>
      </c>
      <c r="D120" s="48"/>
      <c r="E120" s="49"/>
      <c r="F120" s="50"/>
      <c r="G120" s="51"/>
      <c r="H120" s="52"/>
      <c r="I120" s="53"/>
      <c r="J120" s="54"/>
      <c r="K120" s="52"/>
      <c r="L120" s="47" t="str">
        <f>IF(J120="×",0,IF(I120="","",I120/(VLOOKUP(F120,【設定】!$C$6:$D$26,2,FALSE))))</f>
        <v/>
      </c>
      <c r="M120" s="64" t="str">
        <f>IF(J120="×",0,IF(I120="","",I120/(VLOOKUP(F120,【設定】!$C$6:$D$26,2,FALSE))*VLOOKUP(F120,【設定】!$C$6:$E$26,3,FALSE)))</f>
        <v/>
      </c>
      <c r="N120" s="66" t="str">
        <f t="shared" si="27"/>
        <v/>
      </c>
      <c r="O120" s="66" t="str">
        <f t="shared" si="28"/>
        <v/>
      </c>
      <c r="P120" s="66" t="str">
        <f t="shared" si="29"/>
        <v/>
      </c>
      <c r="Q120" s="66" t="str">
        <f t="shared" si="30"/>
        <v/>
      </c>
      <c r="R120" s="66" t="str">
        <f>IF($E120=【設定】!$G$7,IF($J120="○",$M120,""),"")</f>
        <v/>
      </c>
      <c r="S120" s="66" t="str">
        <f>IF($E120=【設定】!$G$7,IF($J120="判定中",$M120,IF($J120="未完了",$M120,"")),"")</f>
        <v/>
      </c>
      <c r="T120" s="66" t="str">
        <f>IF($E120=【設定】!$G$8,IF($J120="○",$M120,""),"")</f>
        <v/>
      </c>
      <c r="U120" s="66" t="str">
        <f>IF($E120=【設定】!$G$8,IF($J120="判定中",$M120,IF($J120="未完了",$M120,"")),"")</f>
        <v/>
      </c>
      <c r="V120" s="66" t="str">
        <f>IF($E120=【設定】!$G$9,IF($J120="○",$M120,""),"")</f>
        <v/>
      </c>
      <c r="W120" s="66" t="str">
        <f>IF($E120=【設定】!$G$9,IF($J120="判定中",$M120,IF($J120="未完了",$M120,"")),"")</f>
        <v/>
      </c>
      <c r="X120" s="66" t="str">
        <f>IF($E120=【設定】!$G$10,IF($J120="○",$M120,""),"")</f>
        <v/>
      </c>
      <c r="Y120" s="66" t="str">
        <f>IF($E120=【設定】!$G$10,IF($J120="判定中",$M120,IF($J120="未完了",$M120,"")),"")</f>
        <v/>
      </c>
      <c r="Z120" s="66" t="str">
        <f>IF($E120=【設定】!$G$11,IF($J120="○",$M120,""),"")</f>
        <v/>
      </c>
      <c r="AA120" s="66" t="str">
        <f>IF($E120=【設定】!$G$11,IF($J120="判定中",$M120,IF($J120="未完了",$M120,"")),"")</f>
        <v/>
      </c>
    </row>
    <row r="121" spans="2:27" x14ac:dyDescent="0.2">
      <c r="B121" s="19">
        <f t="shared" si="37"/>
        <v>113</v>
      </c>
      <c r="C121" s="20" t="str">
        <f t="shared" si="35"/>
        <v/>
      </c>
      <c r="D121" s="48"/>
      <c r="E121" s="49"/>
      <c r="F121" s="50"/>
      <c r="G121" s="51"/>
      <c r="H121" s="52"/>
      <c r="I121" s="53"/>
      <c r="J121" s="54"/>
      <c r="K121" s="52"/>
      <c r="L121" s="47" t="str">
        <f>IF(J121="×",0,IF(I121="","",I121/(VLOOKUP(F121,【設定】!$C$6:$D$26,2,FALSE))))</f>
        <v/>
      </c>
      <c r="M121" s="64" t="str">
        <f>IF(J121="×",0,IF(I121="","",I121/(VLOOKUP(F121,【設定】!$C$6:$D$26,2,FALSE))*VLOOKUP(F121,【設定】!$C$6:$E$26,3,FALSE)))</f>
        <v/>
      </c>
      <c r="N121" s="66" t="str">
        <f t="shared" si="27"/>
        <v/>
      </c>
      <c r="O121" s="66" t="str">
        <f t="shared" si="28"/>
        <v/>
      </c>
      <c r="P121" s="66" t="str">
        <f t="shared" si="29"/>
        <v/>
      </c>
      <c r="Q121" s="66" t="str">
        <f t="shared" si="30"/>
        <v/>
      </c>
      <c r="R121" s="66" t="str">
        <f>IF($E121=【設定】!$G$7,IF($J121="○",$M121,""),"")</f>
        <v/>
      </c>
      <c r="S121" s="66" t="str">
        <f>IF($E121=【設定】!$G$7,IF($J121="判定中",$M121,IF($J121="未完了",$M121,"")),"")</f>
        <v/>
      </c>
      <c r="T121" s="66" t="str">
        <f>IF($E121=【設定】!$G$8,IF($J121="○",$M121,""),"")</f>
        <v/>
      </c>
      <c r="U121" s="66" t="str">
        <f>IF($E121=【設定】!$G$8,IF($J121="判定中",$M121,IF($J121="未完了",$M121,"")),"")</f>
        <v/>
      </c>
      <c r="V121" s="66" t="str">
        <f>IF($E121=【設定】!$G$9,IF($J121="○",$M121,""),"")</f>
        <v/>
      </c>
      <c r="W121" s="66" t="str">
        <f>IF($E121=【設定】!$G$9,IF($J121="判定中",$M121,IF($J121="未完了",$M121,"")),"")</f>
        <v/>
      </c>
      <c r="X121" s="66" t="str">
        <f>IF($E121=【設定】!$G$10,IF($J121="○",$M121,""),"")</f>
        <v/>
      </c>
      <c r="Y121" s="66" t="str">
        <f>IF($E121=【設定】!$G$10,IF($J121="判定中",$M121,IF($J121="未完了",$M121,"")),"")</f>
        <v/>
      </c>
      <c r="Z121" s="66" t="str">
        <f>IF($E121=【設定】!$G$11,IF($J121="○",$M121,""),"")</f>
        <v/>
      </c>
      <c r="AA121" s="66" t="str">
        <f>IF($E121=【設定】!$G$11,IF($J121="判定中",$M121,IF($J121="未完了",$M121,"")),"")</f>
        <v/>
      </c>
    </row>
    <row r="122" spans="2:27" x14ac:dyDescent="0.2">
      <c r="B122" s="19">
        <f t="shared" si="37"/>
        <v>114</v>
      </c>
      <c r="C122" s="20" t="str">
        <f t="shared" si="35"/>
        <v/>
      </c>
      <c r="D122" s="48"/>
      <c r="E122" s="49"/>
      <c r="F122" s="50"/>
      <c r="G122" s="51"/>
      <c r="H122" s="52"/>
      <c r="I122" s="53"/>
      <c r="J122" s="54"/>
      <c r="K122" s="52"/>
      <c r="L122" s="47" t="str">
        <f>IF(J122="×",0,IF(I122="","",I122/(VLOOKUP(F122,【設定】!$C$6:$D$26,2,FALSE))))</f>
        <v/>
      </c>
      <c r="M122" s="64" t="str">
        <f>IF(J122="×",0,IF(I122="","",I122/(VLOOKUP(F122,【設定】!$C$6:$D$26,2,FALSE))*VLOOKUP(F122,【設定】!$C$6:$E$26,3,FALSE)))</f>
        <v/>
      </c>
      <c r="N122" s="66" t="str">
        <f t="shared" si="27"/>
        <v/>
      </c>
      <c r="O122" s="66" t="str">
        <f t="shared" si="28"/>
        <v/>
      </c>
      <c r="P122" s="66" t="str">
        <f t="shared" si="29"/>
        <v/>
      </c>
      <c r="Q122" s="66" t="str">
        <f t="shared" si="30"/>
        <v/>
      </c>
      <c r="R122" s="66" t="str">
        <f>IF($E122=【設定】!$G$7,IF($J122="○",$M122,""),"")</f>
        <v/>
      </c>
      <c r="S122" s="66" t="str">
        <f>IF($E122=【設定】!$G$7,IF($J122="判定中",$M122,IF($J122="未完了",$M122,"")),"")</f>
        <v/>
      </c>
      <c r="T122" s="66" t="str">
        <f>IF($E122=【設定】!$G$8,IF($J122="○",$M122,""),"")</f>
        <v/>
      </c>
      <c r="U122" s="66" t="str">
        <f>IF($E122=【設定】!$G$8,IF($J122="判定中",$M122,IF($J122="未完了",$M122,"")),"")</f>
        <v/>
      </c>
      <c r="V122" s="66" t="str">
        <f>IF($E122=【設定】!$G$9,IF($J122="○",$M122,""),"")</f>
        <v/>
      </c>
      <c r="W122" s="66" t="str">
        <f>IF($E122=【設定】!$G$9,IF($J122="判定中",$M122,IF($J122="未完了",$M122,"")),"")</f>
        <v/>
      </c>
      <c r="X122" s="66" t="str">
        <f>IF($E122=【設定】!$G$10,IF($J122="○",$M122,""),"")</f>
        <v/>
      </c>
      <c r="Y122" s="66" t="str">
        <f>IF($E122=【設定】!$G$10,IF($J122="判定中",$M122,IF($J122="未完了",$M122,"")),"")</f>
        <v/>
      </c>
      <c r="Z122" s="66" t="str">
        <f>IF($E122=【設定】!$G$11,IF($J122="○",$M122,""),"")</f>
        <v/>
      </c>
      <c r="AA122" s="66" t="str">
        <f>IF($E122=【設定】!$G$11,IF($J122="判定中",$M122,IF($J122="未完了",$M122,"")),"")</f>
        <v/>
      </c>
    </row>
    <row r="123" spans="2:27" x14ac:dyDescent="0.2">
      <c r="B123" s="19">
        <f t="shared" si="37"/>
        <v>115</v>
      </c>
      <c r="C123" s="20" t="str">
        <f t="shared" si="35"/>
        <v/>
      </c>
      <c r="D123" s="48"/>
      <c r="E123" s="49"/>
      <c r="F123" s="50"/>
      <c r="G123" s="51"/>
      <c r="H123" s="52"/>
      <c r="I123" s="53"/>
      <c r="J123" s="54"/>
      <c r="K123" s="52"/>
      <c r="L123" s="47" t="str">
        <f>IF(J123="×",0,IF(I123="","",I123/(VLOOKUP(F123,【設定】!$C$6:$D$26,2,FALSE))))</f>
        <v/>
      </c>
      <c r="M123" s="64" t="str">
        <f>IF(J123="×",0,IF(I123="","",I123/(VLOOKUP(F123,【設定】!$C$6:$D$26,2,FALSE))*VLOOKUP(F123,【設定】!$C$6:$E$26,3,FALSE)))</f>
        <v/>
      </c>
      <c r="N123" s="66" t="str">
        <f t="shared" si="27"/>
        <v/>
      </c>
      <c r="O123" s="66" t="str">
        <f t="shared" si="28"/>
        <v/>
      </c>
      <c r="P123" s="66" t="str">
        <f t="shared" si="29"/>
        <v/>
      </c>
      <c r="Q123" s="66" t="str">
        <f t="shared" si="30"/>
        <v/>
      </c>
      <c r="R123" s="66" t="str">
        <f>IF($E123=【設定】!$G$7,IF($J123="○",$M123,""),"")</f>
        <v/>
      </c>
      <c r="S123" s="66" t="str">
        <f>IF($E123=【設定】!$G$7,IF($J123="判定中",$M123,IF($J123="未完了",$M123,"")),"")</f>
        <v/>
      </c>
      <c r="T123" s="66" t="str">
        <f>IF($E123=【設定】!$G$8,IF($J123="○",$M123,""),"")</f>
        <v/>
      </c>
      <c r="U123" s="66" t="str">
        <f>IF($E123=【設定】!$G$8,IF($J123="判定中",$M123,IF($J123="未完了",$M123,"")),"")</f>
        <v/>
      </c>
      <c r="V123" s="66" t="str">
        <f>IF($E123=【設定】!$G$9,IF($J123="○",$M123,""),"")</f>
        <v/>
      </c>
      <c r="W123" s="66" t="str">
        <f>IF($E123=【設定】!$G$9,IF($J123="判定中",$M123,IF($J123="未完了",$M123,"")),"")</f>
        <v/>
      </c>
      <c r="X123" s="66" t="str">
        <f>IF($E123=【設定】!$G$10,IF($J123="○",$M123,""),"")</f>
        <v/>
      </c>
      <c r="Y123" s="66" t="str">
        <f>IF($E123=【設定】!$G$10,IF($J123="判定中",$M123,IF($J123="未完了",$M123,"")),"")</f>
        <v/>
      </c>
      <c r="Z123" s="66" t="str">
        <f>IF($E123=【設定】!$G$11,IF($J123="○",$M123,""),"")</f>
        <v/>
      </c>
      <c r="AA123" s="66" t="str">
        <f>IF($E123=【設定】!$G$11,IF($J123="判定中",$M123,IF($J123="未完了",$M123,"")),"")</f>
        <v/>
      </c>
    </row>
    <row r="124" spans="2:27" x14ac:dyDescent="0.2">
      <c r="B124" s="19">
        <f t="shared" si="37"/>
        <v>116</v>
      </c>
      <c r="C124" s="20" t="str">
        <f t="shared" si="35"/>
        <v/>
      </c>
      <c r="D124" s="48"/>
      <c r="E124" s="49"/>
      <c r="F124" s="50"/>
      <c r="G124" s="51"/>
      <c r="H124" s="52"/>
      <c r="I124" s="53"/>
      <c r="J124" s="54"/>
      <c r="K124" s="52"/>
      <c r="L124" s="47" t="str">
        <f>IF(J124="×",0,IF(I124="","",I124/(VLOOKUP(F124,【設定】!$C$6:$D$26,2,FALSE))))</f>
        <v/>
      </c>
      <c r="M124" s="64" t="str">
        <f>IF(J124="×",0,IF(I124="","",I124/(VLOOKUP(F124,【設定】!$C$6:$D$26,2,FALSE))*VLOOKUP(F124,【設定】!$C$6:$E$26,3,FALSE)))</f>
        <v/>
      </c>
      <c r="N124" s="66" t="str">
        <f t="shared" si="27"/>
        <v/>
      </c>
      <c r="O124" s="66" t="str">
        <f t="shared" si="28"/>
        <v/>
      </c>
      <c r="P124" s="66" t="str">
        <f t="shared" si="29"/>
        <v/>
      </c>
      <c r="Q124" s="66" t="str">
        <f t="shared" si="30"/>
        <v/>
      </c>
      <c r="R124" s="66" t="str">
        <f>IF($E124=【設定】!$G$7,IF($J124="○",$M124,""),"")</f>
        <v/>
      </c>
      <c r="S124" s="66" t="str">
        <f>IF($E124=【設定】!$G$7,IF($J124="判定中",$M124,IF($J124="未完了",$M124,"")),"")</f>
        <v/>
      </c>
      <c r="T124" s="66" t="str">
        <f>IF($E124=【設定】!$G$8,IF($J124="○",$M124,""),"")</f>
        <v/>
      </c>
      <c r="U124" s="66" t="str">
        <f>IF($E124=【設定】!$G$8,IF($J124="判定中",$M124,IF($J124="未完了",$M124,"")),"")</f>
        <v/>
      </c>
      <c r="V124" s="66" t="str">
        <f>IF($E124=【設定】!$G$9,IF($J124="○",$M124,""),"")</f>
        <v/>
      </c>
      <c r="W124" s="66" t="str">
        <f>IF($E124=【設定】!$G$9,IF($J124="判定中",$M124,IF($J124="未完了",$M124,"")),"")</f>
        <v/>
      </c>
      <c r="X124" s="66" t="str">
        <f>IF($E124=【設定】!$G$10,IF($J124="○",$M124,""),"")</f>
        <v/>
      </c>
      <c r="Y124" s="66" t="str">
        <f>IF($E124=【設定】!$G$10,IF($J124="判定中",$M124,IF($J124="未完了",$M124,"")),"")</f>
        <v/>
      </c>
      <c r="Z124" s="66" t="str">
        <f>IF($E124=【設定】!$G$11,IF($J124="○",$M124,""),"")</f>
        <v/>
      </c>
      <c r="AA124" s="66" t="str">
        <f>IF($E124=【設定】!$G$11,IF($J124="判定中",$M124,IF($J124="未完了",$M124,"")),"")</f>
        <v/>
      </c>
    </row>
    <row r="125" spans="2:27" x14ac:dyDescent="0.2">
      <c r="B125" s="19">
        <f t="shared" si="37"/>
        <v>117</v>
      </c>
      <c r="C125" s="20" t="str">
        <f t="shared" si="35"/>
        <v/>
      </c>
      <c r="D125" s="48"/>
      <c r="E125" s="49"/>
      <c r="F125" s="50"/>
      <c r="G125" s="51"/>
      <c r="H125" s="52"/>
      <c r="I125" s="53"/>
      <c r="J125" s="54"/>
      <c r="K125" s="52"/>
      <c r="L125" s="47" t="str">
        <f>IF(J125="×",0,IF(I125="","",I125/(VLOOKUP(F125,【設定】!$C$6:$D$26,2,FALSE))))</f>
        <v/>
      </c>
      <c r="M125" s="64" t="str">
        <f>IF(J125="×",0,IF(I125="","",I125/(VLOOKUP(F125,【設定】!$C$6:$D$26,2,FALSE))*VLOOKUP(F125,【設定】!$C$6:$E$26,3,FALSE)))</f>
        <v/>
      </c>
      <c r="N125" s="66" t="str">
        <f t="shared" si="27"/>
        <v/>
      </c>
      <c r="O125" s="66" t="str">
        <f t="shared" si="28"/>
        <v/>
      </c>
      <c r="P125" s="66" t="str">
        <f t="shared" si="29"/>
        <v/>
      </c>
      <c r="Q125" s="66" t="str">
        <f t="shared" si="30"/>
        <v/>
      </c>
      <c r="R125" s="66" t="str">
        <f>IF($E125=【設定】!$G$7,IF($J125="○",$M125,""),"")</f>
        <v/>
      </c>
      <c r="S125" s="66" t="str">
        <f>IF($E125=【設定】!$G$7,IF($J125="判定中",$M125,IF($J125="未完了",$M125,"")),"")</f>
        <v/>
      </c>
      <c r="T125" s="66" t="str">
        <f>IF($E125=【設定】!$G$8,IF($J125="○",$M125,""),"")</f>
        <v/>
      </c>
      <c r="U125" s="66" t="str">
        <f>IF($E125=【設定】!$G$8,IF($J125="判定中",$M125,IF($J125="未完了",$M125,"")),"")</f>
        <v/>
      </c>
      <c r="V125" s="66" t="str">
        <f>IF($E125=【設定】!$G$9,IF($J125="○",$M125,""),"")</f>
        <v/>
      </c>
      <c r="W125" s="66" t="str">
        <f>IF($E125=【設定】!$G$9,IF($J125="判定中",$M125,IF($J125="未完了",$M125,"")),"")</f>
        <v/>
      </c>
      <c r="X125" s="66" t="str">
        <f>IF($E125=【設定】!$G$10,IF($J125="○",$M125,""),"")</f>
        <v/>
      </c>
      <c r="Y125" s="66" t="str">
        <f>IF($E125=【設定】!$G$10,IF($J125="判定中",$M125,IF($J125="未完了",$M125,"")),"")</f>
        <v/>
      </c>
      <c r="Z125" s="66" t="str">
        <f>IF($E125=【設定】!$G$11,IF($J125="○",$M125,""),"")</f>
        <v/>
      </c>
      <c r="AA125" s="66" t="str">
        <f>IF($E125=【設定】!$G$11,IF($J125="判定中",$M125,IF($J125="未完了",$M125,"")),"")</f>
        <v/>
      </c>
    </row>
    <row r="126" spans="2:27" x14ac:dyDescent="0.2">
      <c r="B126" s="19">
        <f t="shared" si="37"/>
        <v>118</v>
      </c>
      <c r="C126" s="20" t="str">
        <f t="shared" si="35"/>
        <v/>
      </c>
      <c r="D126" s="48"/>
      <c r="E126" s="49"/>
      <c r="F126" s="50"/>
      <c r="G126" s="51"/>
      <c r="H126" s="52"/>
      <c r="I126" s="53"/>
      <c r="J126" s="54"/>
      <c r="K126" s="52"/>
      <c r="L126" s="47" t="str">
        <f>IF(J126="×",0,IF(I126="","",I126/(VLOOKUP(F126,【設定】!$C$6:$D$26,2,FALSE))))</f>
        <v/>
      </c>
      <c r="M126" s="64" t="str">
        <f>IF(J126="×",0,IF(I126="","",I126/(VLOOKUP(F126,【設定】!$C$6:$D$26,2,FALSE))*VLOOKUP(F126,【設定】!$C$6:$E$26,3,FALSE)))</f>
        <v/>
      </c>
      <c r="N126" s="66" t="str">
        <f t="shared" si="27"/>
        <v/>
      </c>
      <c r="O126" s="66" t="str">
        <f t="shared" si="28"/>
        <v/>
      </c>
      <c r="P126" s="66" t="str">
        <f t="shared" si="29"/>
        <v/>
      </c>
      <c r="Q126" s="66" t="str">
        <f t="shared" si="30"/>
        <v/>
      </c>
      <c r="R126" s="66" t="str">
        <f>IF($E126=【設定】!$G$7,IF($J126="○",$M126,""),"")</f>
        <v/>
      </c>
      <c r="S126" s="66" t="str">
        <f>IF($E126=【設定】!$G$7,IF($J126="判定中",$M126,IF($J126="未完了",$M126,"")),"")</f>
        <v/>
      </c>
      <c r="T126" s="66" t="str">
        <f>IF($E126=【設定】!$G$8,IF($J126="○",$M126,""),"")</f>
        <v/>
      </c>
      <c r="U126" s="66" t="str">
        <f>IF($E126=【設定】!$G$8,IF($J126="判定中",$M126,IF($J126="未完了",$M126,"")),"")</f>
        <v/>
      </c>
      <c r="V126" s="66" t="str">
        <f>IF($E126=【設定】!$G$9,IF($J126="○",$M126,""),"")</f>
        <v/>
      </c>
      <c r="W126" s="66" t="str">
        <f>IF($E126=【設定】!$G$9,IF($J126="判定中",$M126,IF($J126="未完了",$M126,"")),"")</f>
        <v/>
      </c>
      <c r="X126" s="66" t="str">
        <f>IF($E126=【設定】!$G$10,IF($J126="○",$M126,""),"")</f>
        <v/>
      </c>
      <c r="Y126" s="66" t="str">
        <f>IF($E126=【設定】!$G$10,IF($J126="判定中",$M126,IF($J126="未完了",$M126,"")),"")</f>
        <v/>
      </c>
      <c r="Z126" s="66" t="str">
        <f>IF($E126=【設定】!$G$11,IF($J126="○",$M126,""),"")</f>
        <v/>
      </c>
      <c r="AA126" s="66" t="str">
        <f>IF($E126=【設定】!$G$11,IF($J126="判定中",$M126,IF($J126="未完了",$M126,"")),"")</f>
        <v/>
      </c>
    </row>
    <row r="127" spans="2:27" x14ac:dyDescent="0.2">
      <c r="B127" s="19">
        <f t="shared" si="37"/>
        <v>119</v>
      </c>
      <c r="C127" s="20" t="str">
        <f t="shared" si="35"/>
        <v/>
      </c>
      <c r="D127" s="48"/>
      <c r="E127" s="49"/>
      <c r="F127" s="50"/>
      <c r="G127" s="51"/>
      <c r="H127" s="52"/>
      <c r="I127" s="53"/>
      <c r="J127" s="54"/>
      <c r="K127" s="52"/>
      <c r="L127" s="47" t="str">
        <f>IF(J127="×",0,IF(I127="","",I127/(VLOOKUP(F127,【設定】!$C$6:$D$26,2,FALSE))))</f>
        <v/>
      </c>
      <c r="M127" s="64" t="str">
        <f>IF(J127="×",0,IF(I127="","",I127/(VLOOKUP(F127,【設定】!$C$6:$D$26,2,FALSE))*VLOOKUP(F127,【設定】!$C$6:$E$26,3,FALSE)))</f>
        <v/>
      </c>
      <c r="N127" s="66" t="str">
        <f t="shared" si="27"/>
        <v/>
      </c>
      <c r="O127" s="66" t="str">
        <f t="shared" si="28"/>
        <v/>
      </c>
      <c r="P127" s="66" t="str">
        <f t="shared" si="29"/>
        <v/>
      </c>
      <c r="Q127" s="66" t="str">
        <f t="shared" si="30"/>
        <v/>
      </c>
      <c r="R127" s="66" t="str">
        <f>IF($E127=【設定】!$G$7,IF($J127="○",$M127,""),"")</f>
        <v/>
      </c>
      <c r="S127" s="66" t="str">
        <f>IF($E127=【設定】!$G$7,IF($J127="判定中",$M127,IF($J127="未完了",$M127,"")),"")</f>
        <v/>
      </c>
      <c r="T127" s="66" t="str">
        <f>IF($E127=【設定】!$G$8,IF($J127="○",$M127,""),"")</f>
        <v/>
      </c>
      <c r="U127" s="66" t="str">
        <f>IF($E127=【設定】!$G$8,IF($J127="判定中",$M127,IF($J127="未完了",$M127,"")),"")</f>
        <v/>
      </c>
      <c r="V127" s="66" t="str">
        <f>IF($E127=【設定】!$G$9,IF($J127="○",$M127,""),"")</f>
        <v/>
      </c>
      <c r="W127" s="66" t="str">
        <f>IF($E127=【設定】!$G$9,IF($J127="判定中",$M127,IF($J127="未完了",$M127,"")),"")</f>
        <v/>
      </c>
      <c r="X127" s="66" t="str">
        <f>IF($E127=【設定】!$G$10,IF($J127="○",$M127,""),"")</f>
        <v/>
      </c>
      <c r="Y127" s="66" t="str">
        <f>IF($E127=【設定】!$G$10,IF($J127="判定中",$M127,IF($J127="未完了",$M127,"")),"")</f>
        <v/>
      </c>
      <c r="Z127" s="66" t="str">
        <f>IF($E127=【設定】!$G$11,IF($J127="○",$M127,""),"")</f>
        <v/>
      </c>
      <c r="AA127" s="66" t="str">
        <f>IF($E127=【設定】!$G$11,IF($J127="判定中",$M127,IF($J127="未完了",$M127,"")),"")</f>
        <v/>
      </c>
    </row>
    <row r="128" spans="2:27" x14ac:dyDescent="0.2">
      <c r="B128" s="19">
        <f t="shared" si="37"/>
        <v>120</v>
      </c>
      <c r="C128" s="20" t="str">
        <f t="shared" si="35"/>
        <v/>
      </c>
      <c r="D128" s="48"/>
      <c r="E128" s="49"/>
      <c r="F128" s="50"/>
      <c r="G128" s="51"/>
      <c r="H128" s="52"/>
      <c r="I128" s="53"/>
      <c r="J128" s="54"/>
      <c r="K128" s="52"/>
      <c r="L128" s="47" t="str">
        <f>IF(J128="×",0,IF(I128="","",I128/(VLOOKUP(F128,【設定】!$C$6:$D$26,2,FALSE))))</f>
        <v/>
      </c>
      <c r="M128" s="64" t="str">
        <f>IF(J128="×",0,IF(I128="","",I128/(VLOOKUP(F128,【設定】!$C$6:$D$26,2,FALSE))*VLOOKUP(F128,【設定】!$C$6:$E$26,3,FALSE)))</f>
        <v/>
      </c>
      <c r="N128" s="66" t="str">
        <f t="shared" si="27"/>
        <v/>
      </c>
      <c r="O128" s="66" t="str">
        <f t="shared" si="28"/>
        <v/>
      </c>
      <c r="P128" s="66" t="str">
        <f t="shared" si="29"/>
        <v/>
      </c>
      <c r="Q128" s="66" t="str">
        <f t="shared" si="30"/>
        <v/>
      </c>
      <c r="R128" s="66" t="str">
        <f>IF($E128=【設定】!$G$7,IF($J128="○",$M128,""),"")</f>
        <v/>
      </c>
      <c r="S128" s="66" t="str">
        <f>IF($E128=【設定】!$G$7,IF($J128="判定中",$M128,IF($J128="未完了",$M128,"")),"")</f>
        <v/>
      </c>
      <c r="T128" s="66" t="str">
        <f>IF($E128=【設定】!$G$8,IF($J128="○",$M128,""),"")</f>
        <v/>
      </c>
      <c r="U128" s="66" t="str">
        <f>IF($E128=【設定】!$G$8,IF($J128="判定中",$M128,IF($J128="未完了",$M128,"")),"")</f>
        <v/>
      </c>
      <c r="V128" s="66" t="str">
        <f>IF($E128=【設定】!$G$9,IF($J128="○",$M128,""),"")</f>
        <v/>
      </c>
      <c r="W128" s="66" t="str">
        <f>IF($E128=【設定】!$G$9,IF($J128="判定中",$M128,IF($J128="未完了",$M128,"")),"")</f>
        <v/>
      </c>
      <c r="X128" s="66" t="str">
        <f>IF($E128=【設定】!$G$10,IF($J128="○",$M128,""),"")</f>
        <v/>
      </c>
      <c r="Y128" s="66" t="str">
        <f>IF($E128=【設定】!$G$10,IF($J128="判定中",$M128,IF($J128="未完了",$M128,"")),"")</f>
        <v/>
      </c>
      <c r="Z128" s="66" t="str">
        <f>IF($E128=【設定】!$G$11,IF($J128="○",$M128,""),"")</f>
        <v/>
      </c>
      <c r="AA128" s="66" t="str">
        <f>IF($E128=【設定】!$G$11,IF($J128="判定中",$M128,IF($J128="未完了",$M128,"")),"")</f>
        <v/>
      </c>
    </row>
    <row r="129" spans="2:27" x14ac:dyDescent="0.2">
      <c r="B129" s="19">
        <f t="shared" si="37"/>
        <v>121</v>
      </c>
      <c r="C129" s="20" t="str">
        <f t="shared" si="35"/>
        <v/>
      </c>
      <c r="D129" s="48"/>
      <c r="E129" s="49"/>
      <c r="F129" s="50"/>
      <c r="G129" s="51"/>
      <c r="H129" s="52"/>
      <c r="I129" s="53"/>
      <c r="J129" s="54"/>
      <c r="K129" s="52"/>
      <c r="L129" s="47" t="str">
        <f>IF(J129="×",0,IF(I129="","",I129/(VLOOKUP(F129,【設定】!$C$6:$D$26,2,FALSE))))</f>
        <v/>
      </c>
      <c r="M129" s="64" t="str">
        <f>IF(J129="×",0,IF(I129="","",I129/(VLOOKUP(F129,【設定】!$C$6:$D$26,2,FALSE))*VLOOKUP(F129,【設定】!$C$6:$E$26,3,FALSE)))</f>
        <v/>
      </c>
      <c r="N129" s="66" t="str">
        <f t="shared" si="27"/>
        <v/>
      </c>
      <c r="O129" s="66" t="str">
        <f t="shared" si="28"/>
        <v/>
      </c>
      <c r="P129" s="66" t="str">
        <f t="shared" si="29"/>
        <v/>
      </c>
      <c r="Q129" s="66" t="str">
        <f t="shared" si="30"/>
        <v/>
      </c>
      <c r="R129" s="66" t="str">
        <f>IF($E129=【設定】!$G$7,IF($J129="○",$M129,""),"")</f>
        <v/>
      </c>
      <c r="S129" s="66" t="str">
        <f>IF($E129=【設定】!$G$7,IF($J129="判定中",$M129,IF($J129="未完了",$M129,"")),"")</f>
        <v/>
      </c>
      <c r="T129" s="66" t="str">
        <f>IF($E129=【設定】!$G$8,IF($J129="○",$M129,""),"")</f>
        <v/>
      </c>
      <c r="U129" s="66" t="str">
        <f>IF($E129=【設定】!$G$8,IF($J129="判定中",$M129,IF($J129="未完了",$M129,"")),"")</f>
        <v/>
      </c>
      <c r="V129" s="66" t="str">
        <f>IF($E129=【設定】!$G$9,IF($J129="○",$M129,""),"")</f>
        <v/>
      </c>
      <c r="W129" s="66" t="str">
        <f>IF($E129=【設定】!$G$9,IF($J129="判定中",$M129,IF($J129="未完了",$M129,"")),"")</f>
        <v/>
      </c>
      <c r="X129" s="66" t="str">
        <f>IF($E129=【設定】!$G$10,IF($J129="○",$M129,""),"")</f>
        <v/>
      </c>
      <c r="Y129" s="66" t="str">
        <f>IF($E129=【設定】!$G$10,IF($J129="判定中",$M129,IF($J129="未完了",$M129,"")),"")</f>
        <v/>
      </c>
      <c r="Z129" s="66" t="str">
        <f>IF($E129=【設定】!$G$11,IF($J129="○",$M129,""),"")</f>
        <v/>
      </c>
      <c r="AA129" s="66" t="str">
        <f>IF($E129=【設定】!$G$11,IF($J129="判定中",$M129,IF($J129="未完了",$M129,"")),"")</f>
        <v/>
      </c>
    </row>
    <row r="130" spans="2:27" x14ac:dyDescent="0.2">
      <c r="B130" s="19">
        <f t="shared" si="37"/>
        <v>122</v>
      </c>
      <c r="C130" s="20" t="str">
        <f t="shared" si="35"/>
        <v/>
      </c>
      <c r="D130" s="48"/>
      <c r="E130" s="49"/>
      <c r="F130" s="50"/>
      <c r="G130" s="51"/>
      <c r="H130" s="52"/>
      <c r="I130" s="53"/>
      <c r="J130" s="54"/>
      <c r="K130" s="52"/>
      <c r="L130" s="47" t="str">
        <f>IF(J130="×",0,IF(I130="","",I130/(VLOOKUP(F130,【設定】!$C$6:$D$26,2,FALSE))))</f>
        <v/>
      </c>
      <c r="M130" s="64" t="str">
        <f>IF(J130="×",0,IF(I130="","",I130/(VLOOKUP(F130,【設定】!$C$6:$D$26,2,FALSE))*VLOOKUP(F130,【設定】!$C$6:$E$26,3,FALSE)))</f>
        <v/>
      </c>
      <c r="N130" s="66" t="str">
        <f t="shared" si="27"/>
        <v/>
      </c>
      <c r="O130" s="66" t="str">
        <f t="shared" si="28"/>
        <v/>
      </c>
      <c r="P130" s="66" t="str">
        <f t="shared" si="29"/>
        <v/>
      </c>
      <c r="Q130" s="66" t="str">
        <f t="shared" si="30"/>
        <v/>
      </c>
      <c r="R130" s="66" t="str">
        <f>IF($E130=【設定】!$G$7,IF($J130="○",$M130,""),"")</f>
        <v/>
      </c>
      <c r="S130" s="66" t="str">
        <f>IF($E130=【設定】!$G$7,IF($J130="判定中",$M130,IF($J130="未完了",$M130,"")),"")</f>
        <v/>
      </c>
      <c r="T130" s="66" t="str">
        <f>IF($E130=【設定】!$G$8,IF($J130="○",$M130,""),"")</f>
        <v/>
      </c>
      <c r="U130" s="66" t="str">
        <f>IF($E130=【設定】!$G$8,IF($J130="判定中",$M130,IF($J130="未完了",$M130,"")),"")</f>
        <v/>
      </c>
      <c r="V130" s="66" t="str">
        <f>IF($E130=【設定】!$G$9,IF($J130="○",$M130,""),"")</f>
        <v/>
      </c>
      <c r="W130" s="66" t="str">
        <f>IF($E130=【設定】!$G$9,IF($J130="判定中",$M130,IF($J130="未完了",$M130,"")),"")</f>
        <v/>
      </c>
      <c r="X130" s="66" t="str">
        <f>IF($E130=【設定】!$G$10,IF($J130="○",$M130,""),"")</f>
        <v/>
      </c>
      <c r="Y130" s="66" t="str">
        <f>IF($E130=【設定】!$G$10,IF($J130="判定中",$M130,IF($J130="未完了",$M130,"")),"")</f>
        <v/>
      </c>
      <c r="Z130" s="66" t="str">
        <f>IF($E130=【設定】!$G$11,IF($J130="○",$M130,""),"")</f>
        <v/>
      </c>
      <c r="AA130" s="66" t="str">
        <f>IF($E130=【設定】!$G$11,IF($J130="判定中",$M130,IF($J130="未完了",$M130,"")),"")</f>
        <v/>
      </c>
    </row>
    <row r="131" spans="2:27" x14ac:dyDescent="0.2">
      <c r="B131" s="19">
        <f t="shared" si="37"/>
        <v>123</v>
      </c>
      <c r="C131" s="20" t="str">
        <f t="shared" si="35"/>
        <v/>
      </c>
      <c r="D131" s="48"/>
      <c r="E131" s="49"/>
      <c r="F131" s="50"/>
      <c r="G131" s="51"/>
      <c r="H131" s="52"/>
      <c r="I131" s="53"/>
      <c r="J131" s="54"/>
      <c r="K131" s="52"/>
      <c r="L131" s="47" t="str">
        <f>IF(J131="×",0,IF(I131="","",I131/(VLOOKUP(F131,【設定】!$C$6:$D$26,2,FALSE))))</f>
        <v/>
      </c>
      <c r="M131" s="64" t="str">
        <f>IF(J131="×",0,IF(I131="","",I131/(VLOOKUP(F131,【設定】!$C$6:$D$26,2,FALSE))*VLOOKUP(F131,【設定】!$C$6:$E$26,3,FALSE)))</f>
        <v/>
      </c>
      <c r="N131" s="66" t="str">
        <f t="shared" si="27"/>
        <v/>
      </c>
      <c r="O131" s="66" t="str">
        <f t="shared" si="28"/>
        <v/>
      </c>
      <c r="P131" s="66" t="str">
        <f t="shared" si="29"/>
        <v/>
      </c>
      <c r="Q131" s="66" t="str">
        <f t="shared" si="30"/>
        <v/>
      </c>
      <c r="R131" s="66" t="str">
        <f>IF($E131=【設定】!$G$7,IF($J131="○",$M131,""),"")</f>
        <v/>
      </c>
      <c r="S131" s="66" t="str">
        <f>IF($E131=【設定】!$G$7,IF($J131="判定中",$M131,IF($J131="未完了",$M131,"")),"")</f>
        <v/>
      </c>
      <c r="T131" s="66" t="str">
        <f>IF($E131=【設定】!$G$8,IF($J131="○",$M131,""),"")</f>
        <v/>
      </c>
      <c r="U131" s="66" t="str">
        <f>IF($E131=【設定】!$G$8,IF($J131="判定中",$M131,IF($J131="未完了",$M131,"")),"")</f>
        <v/>
      </c>
      <c r="V131" s="66" t="str">
        <f>IF($E131=【設定】!$G$9,IF($J131="○",$M131,""),"")</f>
        <v/>
      </c>
      <c r="W131" s="66" t="str">
        <f>IF($E131=【設定】!$G$9,IF($J131="判定中",$M131,IF($J131="未完了",$M131,"")),"")</f>
        <v/>
      </c>
      <c r="X131" s="66" t="str">
        <f>IF($E131=【設定】!$G$10,IF($J131="○",$M131,""),"")</f>
        <v/>
      </c>
      <c r="Y131" s="66" t="str">
        <f>IF($E131=【設定】!$G$10,IF($J131="判定中",$M131,IF($J131="未完了",$M131,"")),"")</f>
        <v/>
      </c>
      <c r="Z131" s="66" t="str">
        <f>IF($E131=【設定】!$G$11,IF($J131="○",$M131,""),"")</f>
        <v/>
      </c>
      <c r="AA131" s="66" t="str">
        <f>IF($E131=【設定】!$G$11,IF($J131="判定中",$M131,IF($J131="未完了",$M131,"")),"")</f>
        <v/>
      </c>
    </row>
    <row r="132" spans="2:27" x14ac:dyDescent="0.2">
      <c r="B132" s="19">
        <f t="shared" si="37"/>
        <v>124</v>
      </c>
      <c r="C132" s="20" t="str">
        <f t="shared" si="35"/>
        <v/>
      </c>
      <c r="D132" s="48"/>
      <c r="E132" s="49"/>
      <c r="F132" s="50"/>
      <c r="G132" s="51"/>
      <c r="H132" s="52"/>
      <c r="I132" s="53"/>
      <c r="J132" s="54"/>
      <c r="K132" s="52"/>
      <c r="L132" s="47" t="str">
        <f>IF(J132="×",0,IF(I132="","",I132/(VLOOKUP(F132,【設定】!$C$6:$D$26,2,FALSE))))</f>
        <v/>
      </c>
      <c r="M132" s="64" t="str">
        <f>IF(J132="×",0,IF(I132="","",I132/(VLOOKUP(F132,【設定】!$C$6:$D$26,2,FALSE))*VLOOKUP(F132,【設定】!$C$6:$E$26,3,FALSE)))</f>
        <v/>
      </c>
      <c r="N132" s="66" t="str">
        <f t="shared" si="27"/>
        <v/>
      </c>
      <c r="O132" s="66" t="str">
        <f t="shared" si="28"/>
        <v/>
      </c>
      <c r="P132" s="66" t="str">
        <f t="shared" si="29"/>
        <v/>
      </c>
      <c r="Q132" s="66" t="str">
        <f t="shared" si="30"/>
        <v/>
      </c>
      <c r="R132" s="66" t="str">
        <f>IF($E132=【設定】!$G$7,IF($J132="○",$M132,""),"")</f>
        <v/>
      </c>
      <c r="S132" s="66" t="str">
        <f>IF($E132=【設定】!$G$7,IF($J132="判定中",$M132,IF($J132="未完了",$M132,"")),"")</f>
        <v/>
      </c>
      <c r="T132" s="66" t="str">
        <f>IF($E132=【設定】!$G$8,IF($J132="○",$M132,""),"")</f>
        <v/>
      </c>
      <c r="U132" s="66" t="str">
        <f>IF($E132=【設定】!$G$8,IF($J132="判定中",$M132,IF($J132="未完了",$M132,"")),"")</f>
        <v/>
      </c>
      <c r="V132" s="66" t="str">
        <f>IF($E132=【設定】!$G$9,IF($J132="○",$M132,""),"")</f>
        <v/>
      </c>
      <c r="W132" s="66" t="str">
        <f>IF($E132=【設定】!$G$9,IF($J132="判定中",$M132,IF($J132="未完了",$M132,"")),"")</f>
        <v/>
      </c>
      <c r="X132" s="66" t="str">
        <f>IF($E132=【設定】!$G$10,IF($J132="○",$M132,""),"")</f>
        <v/>
      </c>
      <c r="Y132" s="66" t="str">
        <f>IF($E132=【設定】!$G$10,IF($J132="判定中",$M132,IF($J132="未完了",$M132,"")),"")</f>
        <v/>
      </c>
      <c r="Z132" s="66" t="str">
        <f>IF($E132=【設定】!$G$11,IF($J132="○",$M132,""),"")</f>
        <v/>
      </c>
      <c r="AA132" s="66" t="str">
        <f>IF($E132=【設定】!$G$11,IF($J132="判定中",$M132,IF($J132="未完了",$M132,"")),"")</f>
        <v/>
      </c>
    </row>
    <row r="133" spans="2:27" x14ac:dyDescent="0.2">
      <c r="B133" s="19">
        <f t="shared" si="37"/>
        <v>125</v>
      </c>
      <c r="C133" s="20" t="str">
        <f t="shared" si="35"/>
        <v/>
      </c>
      <c r="D133" s="48"/>
      <c r="E133" s="49"/>
      <c r="F133" s="50"/>
      <c r="G133" s="51"/>
      <c r="H133" s="52"/>
      <c r="I133" s="53"/>
      <c r="J133" s="54"/>
      <c r="K133" s="52"/>
      <c r="L133" s="47" t="str">
        <f>IF(J133="×",0,IF(I133="","",I133/(VLOOKUP(F133,【設定】!$C$6:$D$26,2,FALSE))))</f>
        <v/>
      </c>
      <c r="M133" s="64" t="str">
        <f>IF(J133="×",0,IF(I133="","",I133/(VLOOKUP(F133,【設定】!$C$6:$D$26,2,FALSE))*VLOOKUP(F133,【設定】!$C$6:$E$26,3,FALSE)))</f>
        <v/>
      </c>
      <c r="N133" s="66" t="str">
        <f t="shared" si="27"/>
        <v/>
      </c>
      <c r="O133" s="66" t="str">
        <f t="shared" si="28"/>
        <v/>
      </c>
      <c r="P133" s="66" t="str">
        <f t="shared" si="29"/>
        <v/>
      </c>
      <c r="Q133" s="66" t="str">
        <f t="shared" si="30"/>
        <v/>
      </c>
      <c r="R133" s="66" t="str">
        <f>IF($E133=【設定】!$G$7,IF($J133="○",$M133,""),"")</f>
        <v/>
      </c>
      <c r="S133" s="66" t="str">
        <f>IF($E133=【設定】!$G$7,IF($J133="判定中",$M133,IF($J133="未完了",$M133,"")),"")</f>
        <v/>
      </c>
      <c r="T133" s="66" t="str">
        <f>IF($E133=【設定】!$G$8,IF($J133="○",$M133,""),"")</f>
        <v/>
      </c>
      <c r="U133" s="66" t="str">
        <f>IF($E133=【設定】!$G$8,IF($J133="判定中",$M133,IF($J133="未完了",$M133,"")),"")</f>
        <v/>
      </c>
      <c r="V133" s="66" t="str">
        <f>IF($E133=【設定】!$G$9,IF($J133="○",$M133,""),"")</f>
        <v/>
      </c>
      <c r="W133" s="66" t="str">
        <f>IF($E133=【設定】!$G$9,IF($J133="判定中",$M133,IF($J133="未完了",$M133,"")),"")</f>
        <v/>
      </c>
      <c r="X133" s="66" t="str">
        <f>IF($E133=【設定】!$G$10,IF($J133="○",$M133,""),"")</f>
        <v/>
      </c>
      <c r="Y133" s="66" t="str">
        <f>IF($E133=【設定】!$G$10,IF($J133="判定中",$M133,IF($J133="未完了",$M133,"")),"")</f>
        <v/>
      </c>
      <c r="Z133" s="66" t="str">
        <f>IF($E133=【設定】!$G$11,IF($J133="○",$M133,""),"")</f>
        <v/>
      </c>
      <c r="AA133" s="66" t="str">
        <f>IF($E133=【設定】!$G$11,IF($J133="判定中",$M133,IF($J133="未完了",$M133,"")),"")</f>
        <v/>
      </c>
    </row>
    <row r="134" spans="2:27" x14ac:dyDescent="0.2">
      <c r="B134" s="19">
        <f t="shared" si="37"/>
        <v>126</v>
      </c>
      <c r="C134" s="20" t="str">
        <f t="shared" si="35"/>
        <v/>
      </c>
      <c r="D134" s="48"/>
      <c r="E134" s="49"/>
      <c r="F134" s="50"/>
      <c r="G134" s="51"/>
      <c r="H134" s="52"/>
      <c r="I134" s="53"/>
      <c r="J134" s="54"/>
      <c r="K134" s="52"/>
      <c r="L134" s="47" t="str">
        <f>IF(J134="×",0,IF(I134="","",I134/(VLOOKUP(F134,【設定】!$C$6:$D$26,2,FALSE))))</f>
        <v/>
      </c>
      <c r="M134" s="64" t="str">
        <f>IF(J134="×",0,IF(I134="","",I134/(VLOOKUP(F134,【設定】!$C$6:$D$26,2,FALSE))*VLOOKUP(F134,【設定】!$C$6:$E$26,3,FALSE)))</f>
        <v/>
      </c>
      <c r="N134" s="66" t="str">
        <f t="shared" si="27"/>
        <v/>
      </c>
      <c r="O134" s="66" t="str">
        <f t="shared" si="28"/>
        <v/>
      </c>
      <c r="P134" s="66" t="str">
        <f t="shared" si="29"/>
        <v/>
      </c>
      <c r="Q134" s="66" t="str">
        <f t="shared" si="30"/>
        <v/>
      </c>
      <c r="R134" s="66" t="str">
        <f>IF($E134=【設定】!$G$7,IF($J134="○",$M134,""),"")</f>
        <v/>
      </c>
      <c r="S134" s="66" t="str">
        <f>IF($E134=【設定】!$G$7,IF($J134="判定中",$M134,IF($J134="未完了",$M134,"")),"")</f>
        <v/>
      </c>
      <c r="T134" s="66" t="str">
        <f>IF($E134=【設定】!$G$8,IF($J134="○",$M134,""),"")</f>
        <v/>
      </c>
      <c r="U134" s="66" t="str">
        <f>IF($E134=【設定】!$G$8,IF($J134="判定中",$M134,IF($J134="未完了",$M134,"")),"")</f>
        <v/>
      </c>
      <c r="V134" s="66" t="str">
        <f>IF($E134=【設定】!$G$9,IF($J134="○",$M134,""),"")</f>
        <v/>
      </c>
      <c r="W134" s="66" t="str">
        <f>IF($E134=【設定】!$G$9,IF($J134="判定中",$M134,IF($J134="未完了",$M134,"")),"")</f>
        <v/>
      </c>
      <c r="X134" s="66" t="str">
        <f>IF($E134=【設定】!$G$10,IF($J134="○",$M134,""),"")</f>
        <v/>
      </c>
      <c r="Y134" s="66" t="str">
        <f>IF($E134=【設定】!$G$10,IF($J134="判定中",$M134,IF($J134="未完了",$M134,"")),"")</f>
        <v/>
      </c>
      <c r="Z134" s="66" t="str">
        <f>IF($E134=【設定】!$G$11,IF($J134="○",$M134,""),"")</f>
        <v/>
      </c>
      <c r="AA134" s="66" t="str">
        <f>IF($E134=【設定】!$G$11,IF($J134="判定中",$M134,IF($J134="未完了",$M134,"")),"")</f>
        <v/>
      </c>
    </row>
    <row r="135" spans="2:27" x14ac:dyDescent="0.2">
      <c r="B135" s="19">
        <f t="shared" si="37"/>
        <v>127</v>
      </c>
      <c r="C135" s="20" t="str">
        <f t="shared" si="35"/>
        <v/>
      </c>
      <c r="D135" s="48"/>
      <c r="E135" s="49"/>
      <c r="F135" s="50"/>
      <c r="G135" s="51"/>
      <c r="H135" s="52"/>
      <c r="I135" s="53"/>
      <c r="J135" s="54"/>
      <c r="K135" s="52"/>
      <c r="L135" s="47" t="str">
        <f>IF(J135="×",0,IF(I135="","",I135/(VLOOKUP(F135,【設定】!$C$6:$D$26,2,FALSE))))</f>
        <v/>
      </c>
      <c r="M135" s="64" t="str">
        <f>IF(J135="×",0,IF(I135="","",I135/(VLOOKUP(F135,【設定】!$C$6:$D$26,2,FALSE))*VLOOKUP(F135,【設定】!$C$6:$E$26,3,FALSE)))</f>
        <v/>
      </c>
      <c r="N135" s="66" t="str">
        <f t="shared" si="27"/>
        <v/>
      </c>
      <c r="O135" s="66" t="str">
        <f t="shared" si="28"/>
        <v/>
      </c>
      <c r="P135" s="66" t="str">
        <f t="shared" si="29"/>
        <v/>
      </c>
      <c r="Q135" s="66" t="str">
        <f t="shared" si="30"/>
        <v/>
      </c>
      <c r="R135" s="66" t="str">
        <f>IF($E135=【設定】!$G$7,IF($J135="○",$M135,""),"")</f>
        <v/>
      </c>
      <c r="S135" s="66" t="str">
        <f>IF($E135=【設定】!$G$7,IF($J135="判定中",$M135,IF($J135="未完了",$M135,"")),"")</f>
        <v/>
      </c>
      <c r="T135" s="66" t="str">
        <f>IF($E135=【設定】!$G$8,IF($J135="○",$M135,""),"")</f>
        <v/>
      </c>
      <c r="U135" s="66" t="str">
        <f>IF($E135=【設定】!$G$8,IF($J135="判定中",$M135,IF($J135="未完了",$M135,"")),"")</f>
        <v/>
      </c>
      <c r="V135" s="66" t="str">
        <f>IF($E135=【設定】!$G$9,IF($J135="○",$M135,""),"")</f>
        <v/>
      </c>
      <c r="W135" s="66" t="str">
        <f>IF($E135=【設定】!$G$9,IF($J135="判定中",$M135,IF($J135="未完了",$M135,"")),"")</f>
        <v/>
      </c>
      <c r="X135" s="66" t="str">
        <f>IF($E135=【設定】!$G$10,IF($J135="○",$M135,""),"")</f>
        <v/>
      </c>
      <c r="Y135" s="66" t="str">
        <f>IF($E135=【設定】!$G$10,IF($J135="判定中",$M135,IF($J135="未完了",$M135,"")),"")</f>
        <v/>
      </c>
      <c r="Z135" s="66" t="str">
        <f>IF($E135=【設定】!$G$11,IF($J135="○",$M135,""),"")</f>
        <v/>
      </c>
      <c r="AA135" s="66" t="str">
        <f>IF($E135=【設定】!$G$11,IF($J135="判定中",$M135,IF($J135="未完了",$M135,"")),"")</f>
        <v/>
      </c>
    </row>
    <row r="136" spans="2:27" x14ac:dyDescent="0.2">
      <c r="B136" s="19">
        <f t="shared" si="37"/>
        <v>128</v>
      </c>
      <c r="C136" s="20" t="str">
        <f t="shared" si="35"/>
        <v/>
      </c>
      <c r="D136" s="48"/>
      <c r="E136" s="49"/>
      <c r="F136" s="50"/>
      <c r="G136" s="51"/>
      <c r="H136" s="52"/>
      <c r="I136" s="53"/>
      <c r="J136" s="54"/>
      <c r="K136" s="52"/>
      <c r="L136" s="47" t="str">
        <f>IF(J136="×",0,IF(I136="","",I136/(VLOOKUP(F136,【設定】!$C$6:$D$26,2,FALSE))))</f>
        <v/>
      </c>
      <c r="M136" s="64" t="str">
        <f>IF(J136="×",0,IF(I136="","",I136/(VLOOKUP(F136,【設定】!$C$6:$D$26,2,FALSE))*VLOOKUP(F136,【設定】!$C$6:$E$26,3,FALSE)))</f>
        <v/>
      </c>
      <c r="N136" s="66" t="str">
        <f t="shared" si="27"/>
        <v/>
      </c>
      <c r="O136" s="66" t="str">
        <f t="shared" si="28"/>
        <v/>
      </c>
      <c r="P136" s="66" t="str">
        <f t="shared" si="29"/>
        <v/>
      </c>
      <c r="Q136" s="66" t="str">
        <f t="shared" si="30"/>
        <v/>
      </c>
      <c r="R136" s="66" t="str">
        <f>IF($E136=【設定】!$G$7,IF($J136="○",$M136,""),"")</f>
        <v/>
      </c>
      <c r="S136" s="66" t="str">
        <f>IF($E136=【設定】!$G$7,IF($J136="判定中",$M136,IF($J136="未完了",$M136,"")),"")</f>
        <v/>
      </c>
      <c r="T136" s="66" t="str">
        <f>IF($E136=【設定】!$G$8,IF($J136="○",$M136,""),"")</f>
        <v/>
      </c>
      <c r="U136" s="66" t="str">
        <f>IF($E136=【設定】!$G$8,IF($J136="判定中",$M136,IF($J136="未完了",$M136,"")),"")</f>
        <v/>
      </c>
      <c r="V136" s="66" t="str">
        <f>IF($E136=【設定】!$G$9,IF($J136="○",$M136,""),"")</f>
        <v/>
      </c>
      <c r="W136" s="66" t="str">
        <f>IF($E136=【設定】!$G$9,IF($J136="判定中",$M136,IF($J136="未完了",$M136,"")),"")</f>
        <v/>
      </c>
      <c r="X136" s="66" t="str">
        <f>IF($E136=【設定】!$G$10,IF($J136="○",$M136,""),"")</f>
        <v/>
      </c>
      <c r="Y136" s="66" t="str">
        <f>IF($E136=【設定】!$G$10,IF($J136="判定中",$M136,IF($J136="未完了",$M136,"")),"")</f>
        <v/>
      </c>
      <c r="Z136" s="66" t="str">
        <f>IF($E136=【設定】!$G$11,IF($J136="○",$M136,""),"")</f>
        <v/>
      </c>
      <c r="AA136" s="66" t="str">
        <f>IF($E136=【設定】!$G$11,IF($J136="判定中",$M136,IF($J136="未完了",$M136,"")),"")</f>
        <v/>
      </c>
    </row>
    <row r="137" spans="2:27" x14ac:dyDescent="0.2">
      <c r="B137" s="19">
        <f t="shared" si="37"/>
        <v>129</v>
      </c>
      <c r="C137" s="20" t="str">
        <f t="shared" si="35"/>
        <v/>
      </c>
      <c r="D137" s="48"/>
      <c r="E137" s="49"/>
      <c r="F137" s="50"/>
      <c r="G137" s="51"/>
      <c r="H137" s="52"/>
      <c r="I137" s="53"/>
      <c r="J137" s="54"/>
      <c r="K137" s="52"/>
      <c r="L137" s="47" t="str">
        <f>IF(J137="×",0,IF(I137="","",I137/(VLOOKUP(F137,【設定】!$C$6:$D$26,2,FALSE))))</f>
        <v/>
      </c>
      <c r="M137" s="64" t="str">
        <f>IF(J137="×",0,IF(I137="","",I137/(VLOOKUP(F137,【設定】!$C$6:$D$26,2,FALSE))*VLOOKUP(F137,【設定】!$C$6:$E$26,3,FALSE)))</f>
        <v/>
      </c>
      <c r="N137" s="66" t="str">
        <f t="shared" ref="N137:N200" si="38">IF($J137="○",$M137,"")</f>
        <v/>
      </c>
      <c r="O137" s="66" t="str">
        <f t="shared" ref="O137:O200" si="39">IF($J137="判定中",$M137,IF($J137="未完了",$M137,""))</f>
        <v/>
      </c>
      <c r="P137" s="66" t="str">
        <f t="shared" ref="P137:P200" si="40">IF($J137="○",$I137,"")</f>
        <v/>
      </c>
      <c r="Q137" s="66" t="str">
        <f t="shared" ref="Q137:Q200" si="41">IF($J137="判定中",$I137,IF($J137="未完了",$I137,""))</f>
        <v/>
      </c>
      <c r="R137" s="66" t="str">
        <f>IF($E137=【設定】!$G$7,IF($J137="○",$M137,""),"")</f>
        <v/>
      </c>
      <c r="S137" s="66" t="str">
        <f>IF($E137=【設定】!$G$7,IF($J137="判定中",$M137,IF($J137="未完了",$M137,"")),"")</f>
        <v/>
      </c>
      <c r="T137" s="66" t="str">
        <f>IF($E137=【設定】!$G$8,IF($J137="○",$M137,""),"")</f>
        <v/>
      </c>
      <c r="U137" s="66" t="str">
        <f>IF($E137=【設定】!$G$8,IF($J137="判定中",$M137,IF($J137="未完了",$M137,"")),"")</f>
        <v/>
      </c>
      <c r="V137" s="66" t="str">
        <f>IF($E137=【設定】!$G$9,IF($J137="○",$M137,""),"")</f>
        <v/>
      </c>
      <c r="W137" s="66" t="str">
        <f>IF($E137=【設定】!$G$9,IF($J137="判定中",$M137,IF($J137="未完了",$M137,"")),"")</f>
        <v/>
      </c>
      <c r="X137" s="66" t="str">
        <f>IF($E137=【設定】!$G$10,IF($J137="○",$M137,""),"")</f>
        <v/>
      </c>
      <c r="Y137" s="66" t="str">
        <f>IF($E137=【設定】!$G$10,IF($J137="判定中",$M137,IF($J137="未完了",$M137,"")),"")</f>
        <v/>
      </c>
      <c r="Z137" s="66" t="str">
        <f>IF($E137=【設定】!$G$11,IF($J137="○",$M137,""),"")</f>
        <v/>
      </c>
      <c r="AA137" s="66" t="str">
        <f>IF($E137=【設定】!$G$11,IF($J137="判定中",$M137,IF($J137="未完了",$M137,"")),"")</f>
        <v/>
      </c>
    </row>
    <row r="138" spans="2:27" x14ac:dyDescent="0.2">
      <c r="B138" s="19">
        <f t="shared" si="37"/>
        <v>130</v>
      </c>
      <c r="C138" s="20" t="str">
        <f t="shared" si="35"/>
        <v/>
      </c>
      <c r="D138" s="48"/>
      <c r="E138" s="49"/>
      <c r="F138" s="50"/>
      <c r="G138" s="51"/>
      <c r="H138" s="52"/>
      <c r="I138" s="53"/>
      <c r="J138" s="54"/>
      <c r="K138" s="52"/>
      <c r="L138" s="47" t="str">
        <f>IF(J138="×",0,IF(I138="","",I138/(VLOOKUP(F138,【設定】!$C$6:$D$26,2,FALSE))))</f>
        <v/>
      </c>
      <c r="M138" s="64" t="str">
        <f>IF(J138="×",0,IF(I138="","",I138/(VLOOKUP(F138,【設定】!$C$6:$D$26,2,FALSE))*VLOOKUP(F138,【設定】!$C$6:$E$26,3,FALSE)))</f>
        <v/>
      </c>
      <c r="N138" s="66" t="str">
        <f t="shared" si="38"/>
        <v/>
      </c>
      <c r="O138" s="66" t="str">
        <f t="shared" si="39"/>
        <v/>
      </c>
      <c r="P138" s="66" t="str">
        <f t="shared" si="40"/>
        <v/>
      </c>
      <c r="Q138" s="66" t="str">
        <f t="shared" si="41"/>
        <v/>
      </c>
      <c r="R138" s="66" t="str">
        <f>IF($E138=【設定】!$G$7,IF($J138="○",$M138,""),"")</f>
        <v/>
      </c>
      <c r="S138" s="66" t="str">
        <f>IF($E138=【設定】!$G$7,IF($J138="判定中",$M138,IF($J138="未完了",$M138,"")),"")</f>
        <v/>
      </c>
      <c r="T138" s="66" t="str">
        <f>IF($E138=【設定】!$G$8,IF($J138="○",$M138,""),"")</f>
        <v/>
      </c>
      <c r="U138" s="66" t="str">
        <f>IF($E138=【設定】!$G$8,IF($J138="判定中",$M138,IF($J138="未完了",$M138,"")),"")</f>
        <v/>
      </c>
      <c r="V138" s="66" t="str">
        <f>IF($E138=【設定】!$G$9,IF($J138="○",$M138,""),"")</f>
        <v/>
      </c>
      <c r="W138" s="66" t="str">
        <f>IF($E138=【設定】!$G$9,IF($J138="判定中",$M138,IF($J138="未完了",$M138,"")),"")</f>
        <v/>
      </c>
      <c r="X138" s="66" t="str">
        <f>IF($E138=【設定】!$G$10,IF($J138="○",$M138,""),"")</f>
        <v/>
      </c>
      <c r="Y138" s="66" t="str">
        <f>IF($E138=【設定】!$G$10,IF($J138="判定中",$M138,IF($J138="未完了",$M138,"")),"")</f>
        <v/>
      </c>
      <c r="Z138" s="66" t="str">
        <f>IF($E138=【設定】!$G$11,IF($J138="○",$M138,""),"")</f>
        <v/>
      </c>
      <c r="AA138" s="66" t="str">
        <f>IF($E138=【設定】!$G$11,IF($J138="判定中",$M138,IF($J138="未完了",$M138,"")),"")</f>
        <v/>
      </c>
    </row>
    <row r="139" spans="2:27" x14ac:dyDescent="0.2">
      <c r="B139" s="19">
        <f t="shared" si="37"/>
        <v>131</v>
      </c>
      <c r="C139" s="20" t="str">
        <f t="shared" si="35"/>
        <v/>
      </c>
      <c r="D139" s="48"/>
      <c r="E139" s="49"/>
      <c r="F139" s="50"/>
      <c r="G139" s="51"/>
      <c r="H139" s="52"/>
      <c r="I139" s="53"/>
      <c r="J139" s="54"/>
      <c r="K139" s="52"/>
      <c r="L139" s="47" t="str">
        <f>IF(J139="×",0,IF(I139="","",I139/(VLOOKUP(F139,【設定】!$C$6:$D$26,2,FALSE))))</f>
        <v/>
      </c>
      <c r="M139" s="64" t="str">
        <f>IF(J139="×",0,IF(I139="","",I139/(VLOOKUP(F139,【設定】!$C$6:$D$26,2,FALSE))*VLOOKUP(F139,【設定】!$C$6:$E$26,3,FALSE)))</f>
        <v/>
      </c>
      <c r="N139" s="66" t="str">
        <f t="shared" si="38"/>
        <v/>
      </c>
      <c r="O139" s="66" t="str">
        <f t="shared" si="39"/>
        <v/>
      </c>
      <c r="P139" s="66" t="str">
        <f t="shared" si="40"/>
        <v/>
      </c>
      <c r="Q139" s="66" t="str">
        <f t="shared" si="41"/>
        <v/>
      </c>
      <c r="R139" s="66" t="str">
        <f>IF($E139=【設定】!$G$7,IF($J139="○",$M139,""),"")</f>
        <v/>
      </c>
      <c r="S139" s="66" t="str">
        <f>IF($E139=【設定】!$G$7,IF($J139="判定中",$M139,IF($J139="未完了",$M139,"")),"")</f>
        <v/>
      </c>
      <c r="T139" s="66" t="str">
        <f>IF($E139=【設定】!$G$8,IF($J139="○",$M139,""),"")</f>
        <v/>
      </c>
      <c r="U139" s="66" t="str">
        <f>IF($E139=【設定】!$G$8,IF($J139="判定中",$M139,IF($J139="未完了",$M139,"")),"")</f>
        <v/>
      </c>
      <c r="V139" s="66" t="str">
        <f>IF($E139=【設定】!$G$9,IF($J139="○",$M139,""),"")</f>
        <v/>
      </c>
      <c r="W139" s="66" t="str">
        <f>IF($E139=【設定】!$G$9,IF($J139="判定中",$M139,IF($J139="未完了",$M139,"")),"")</f>
        <v/>
      </c>
      <c r="X139" s="66" t="str">
        <f>IF($E139=【設定】!$G$10,IF($J139="○",$M139,""),"")</f>
        <v/>
      </c>
      <c r="Y139" s="66" t="str">
        <f>IF($E139=【設定】!$G$10,IF($J139="判定中",$M139,IF($J139="未完了",$M139,"")),"")</f>
        <v/>
      </c>
      <c r="Z139" s="66" t="str">
        <f>IF($E139=【設定】!$G$11,IF($J139="○",$M139,""),"")</f>
        <v/>
      </c>
      <c r="AA139" s="66" t="str">
        <f>IF($E139=【設定】!$G$11,IF($J139="判定中",$M139,IF($J139="未完了",$M139,"")),"")</f>
        <v/>
      </c>
    </row>
    <row r="140" spans="2:27" x14ac:dyDescent="0.2">
      <c r="B140" s="19">
        <f t="shared" si="37"/>
        <v>132</v>
      </c>
      <c r="C140" s="20" t="str">
        <f t="shared" si="35"/>
        <v/>
      </c>
      <c r="D140" s="48"/>
      <c r="E140" s="49"/>
      <c r="F140" s="50"/>
      <c r="G140" s="51"/>
      <c r="H140" s="52"/>
      <c r="I140" s="53"/>
      <c r="J140" s="54"/>
      <c r="K140" s="52"/>
      <c r="L140" s="47" t="str">
        <f>IF(J140="×",0,IF(I140="","",I140/(VLOOKUP(F140,【設定】!$C$6:$D$26,2,FALSE))))</f>
        <v/>
      </c>
      <c r="M140" s="64" t="str">
        <f>IF(J140="×",0,IF(I140="","",I140/(VLOOKUP(F140,【設定】!$C$6:$D$26,2,FALSE))*VLOOKUP(F140,【設定】!$C$6:$E$26,3,FALSE)))</f>
        <v/>
      </c>
      <c r="N140" s="66" t="str">
        <f t="shared" si="38"/>
        <v/>
      </c>
      <c r="O140" s="66" t="str">
        <f t="shared" si="39"/>
        <v/>
      </c>
      <c r="P140" s="66" t="str">
        <f t="shared" si="40"/>
        <v/>
      </c>
      <c r="Q140" s="66" t="str">
        <f t="shared" si="41"/>
        <v/>
      </c>
      <c r="R140" s="66" t="str">
        <f>IF($E140=【設定】!$G$7,IF($J140="○",$M140,""),"")</f>
        <v/>
      </c>
      <c r="S140" s="66" t="str">
        <f>IF($E140=【設定】!$G$7,IF($J140="判定中",$M140,IF($J140="未完了",$M140,"")),"")</f>
        <v/>
      </c>
      <c r="T140" s="66" t="str">
        <f>IF($E140=【設定】!$G$8,IF($J140="○",$M140,""),"")</f>
        <v/>
      </c>
      <c r="U140" s="66" t="str">
        <f>IF($E140=【設定】!$G$8,IF($J140="判定中",$M140,IF($J140="未完了",$M140,"")),"")</f>
        <v/>
      </c>
      <c r="V140" s="66" t="str">
        <f>IF($E140=【設定】!$G$9,IF($J140="○",$M140,""),"")</f>
        <v/>
      </c>
      <c r="W140" s="66" t="str">
        <f>IF($E140=【設定】!$G$9,IF($J140="判定中",$M140,IF($J140="未完了",$M140,"")),"")</f>
        <v/>
      </c>
      <c r="X140" s="66" t="str">
        <f>IF($E140=【設定】!$G$10,IF($J140="○",$M140,""),"")</f>
        <v/>
      </c>
      <c r="Y140" s="66" t="str">
        <f>IF($E140=【設定】!$G$10,IF($J140="判定中",$M140,IF($J140="未完了",$M140,"")),"")</f>
        <v/>
      </c>
      <c r="Z140" s="66" t="str">
        <f>IF($E140=【設定】!$G$11,IF($J140="○",$M140,""),"")</f>
        <v/>
      </c>
      <c r="AA140" s="66" t="str">
        <f>IF($E140=【設定】!$G$11,IF($J140="判定中",$M140,IF($J140="未完了",$M140,"")),"")</f>
        <v/>
      </c>
    </row>
    <row r="141" spans="2:27" x14ac:dyDescent="0.2">
      <c r="B141" s="19">
        <f t="shared" si="37"/>
        <v>133</v>
      </c>
      <c r="C141" s="20" t="str">
        <f t="shared" si="35"/>
        <v/>
      </c>
      <c r="D141" s="48"/>
      <c r="E141" s="49"/>
      <c r="F141" s="50"/>
      <c r="G141" s="51"/>
      <c r="H141" s="52"/>
      <c r="I141" s="53"/>
      <c r="J141" s="54"/>
      <c r="K141" s="52"/>
      <c r="L141" s="47" t="str">
        <f>IF(J141="×",0,IF(I141="","",I141/(VLOOKUP(F141,【設定】!$C$6:$D$26,2,FALSE))))</f>
        <v/>
      </c>
      <c r="M141" s="64" t="str">
        <f>IF(J141="×",0,IF(I141="","",I141/(VLOOKUP(F141,【設定】!$C$6:$D$26,2,FALSE))*VLOOKUP(F141,【設定】!$C$6:$E$26,3,FALSE)))</f>
        <v/>
      </c>
      <c r="N141" s="66" t="str">
        <f t="shared" si="38"/>
        <v/>
      </c>
      <c r="O141" s="66" t="str">
        <f t="shared" si="39"/>
        <v/>
      </c>
      <c r="P141" s="66" t="str">
        <f t="shared" si="40"/>
        <v/>
      </c>
      <c r="Q141" s="66" t="str">
        <f t="shared" si="41"/>
        <v/>
      </c>
      <c r="R141" s="66" t="str">
        <f>IF($E141=【設定】!$G$7,IF($J141="○",$M141,""),"")</f>
        <v/>
      </c>
      <c r="S141" s="66" t="str">
        <f>IF($E141=【設定】!$G$7,IF($J141="判定中",$M141,IF($J141="未完了",$M141,"")),"")</f>
        <v/>
      </c>
      <c r="T141" s="66" t="str">
        <f>IF($E141=【設定】!$G$8,IF($J141="○",$M141,""),"")</f>
        <v/>
      </c>
      <c r="U141" s="66" t="str">
        <f>IF($E141=【設定】!$G$8,IF($J141="判定中",$M141,IF($J141="未完了",$M141,"")),"")</f>
        <v/>
      </c>
      <c r="V141" s="66" t="str">
        <f>IF($E141=【設定】!$G$9,IF($J141="○",$M141,""),"")</f>
        <v/>
      </c>
      <c r="W141" s="66" t="str">
        <f>IF($E141=【設定】!$G$9,IF($J141="判定中",$M141,IF($J141="未完了",$M141,"")),"")</f>
        <v/>
      </c>
      <c r="X141" s="66" t="str">
        <f>IF($E141=【設定】!$G$10,IF($J141="○",$M141,""),"")</f>
        <v/>
      </c>
      <c r="Y141" s="66" t="str">
        <f>IF($E141=【設定】!$G$10,IF($J141="判定中",$M141,IF($J141="未完了",$M141,"")),"")</f>
        <v/>
      </c>
      <c r="Z141" s="66" t="str">
        <f>IF($E141=【設定】!$G$11,IF($J141="○",$M141,""),"")</f>
        <v/>
      </c>
      <c r="AA141" s="66" t="str">
        <f>IF($E141=【設定】!$G$11,IF($J141="判定中",$M141,IF($J141="未完了",$M141,"")),"")</f>
        <v/>
      </c>
    </row>
    <row r="142" spans="2:27" x14ac:dyDescent="0.2">
      <c r="B142" s="19">
        <f t="shared" si="37"/>
        <v>134</v>
      </c>
      <c r="C142" s="20" t="str">
        <f t="shared" si="35"/>
        <v/>
      </c>
      <c r="D142" s="48"/>
      <c r="E142" s="49"/>
      <c r="F142" s="50"/>
      <c r="G142" s="51"/>
      <c r="H142" s="52"/>
      <c r="I142" s="53"/>
      <c r="J142" s="54"/>
      <c r="K142" s="52"/>
      <c r="L142" s="47" t="str">
        <f>IF(J142="×",0,IF(I142="","",I142/(VLOOKUP(F142,【設定】!$C$6:$D$26,2,FALSE))))</f>
        <v/>
      </c>
      <c r="M142" s="64" t="str">
        <f>IF(J142="×",0,IF(I142="","",I142/(VLOOKUP(F142,【設定】!$C$6:$D$26,2,FALSE))*VLOOKUP(F142,【設定】!$C$6:$E$26,3,FALSE)))</f>
        <v/>
      </c>
      <c r="N142" s="66" t="str">
        <f t="shared" si="38"/>
        <v/>
      </c>
      <c r="O142" s="66" t="str">
        <f t="shared" si="39"/>
        <v/>
      </c>
      <c r="P142" s="66" t="str">
        <f t="shared" si="40"/>
        <v/>
      </c>
      <c r="Q142" s="66" t="str">
        <f t="shared" si="41"/>
        <v/>
      </c>
      <c r="R142" s="66" t="str">
        <f>IF($E142=【設定】!$G$7,IF($J142="○",$M142,""),"")</f>
        <v/>
      </c>
      <c r="S142" s="66" t="str">
        <f>IF($E142=【設定】!$G$7,IF($J142="判定中",$M142,IF($J142="未完了",$M142,"")),"")</f>
        <v/>
      </c>
      <c r="T142" s="66" t="str">
        <f>IF($E142=【設定】!$G$8,IF($J142="○",$M142,""),"")</f>
        <v/>
      </c>
      <c r="U142" s="66" t="str">
        <f>IF($E142=【設定】!$G$8,IF($J142="判定中",$M142,IF($J142="未完了",$M142,"")),"")</f>
        <v/>
      </c>
      <c r="V142" s="66" t="str">
        <f>IF($E142=【設定】!$G$9,IF($J142="○",$M142,""),"")</f>
        <v/>
      </c>
      <c r="W142" s="66" t="str">
        <f>IF($E142=【設定】!$G$9,IF($J142="判定中",$M142,IF($J142="未完了",$M142,"")),"")</f>
        <v/>
      </c>
      <c r="X142" s="66" t="str">
        <f>IF($E142=【設定】!$G$10,IF($J142="○",$M142,""),"")</f>
        <v/>
      </c>
      <c r="Y142" s="66" t="str">
        <f>IF($E142=【設定】!$G$10,IF($J142="判定中",$M142,IF($J142="未完了",$M142,"")),"")</f>
        <v/>
      </c>
      <c r="Z142" s="66" t="str">
        <f>IF($E142=【設定】!$G$11,IF($J142="○",$M142,""),"")</f>
        <v/>
      </c>
      <c r="AA142" s="66" t="str">
        <f>IF($E142=【設定】!$G$11,IF($J142="判定中",$M142,IF($J142="未完了",$M142,"")),"")</f>
        <v/>
      </c>
    </row>
    <row r="143" spans="2:27" x14ac:dyDescent="0.2">
      <c r="B143" s="19">
        <f t="shared" si="37"/>
        <v>135</v>
      </c>
      <c r="C143" s="20" t="str">
        <f t="shared" si="35"/>
        <v/>
      </c>
      <c r="D143" s="48"/>
      <c r="E143" s="49"/>
      <c r="F143" s="50"/>
      <c r="G143" s="51"/>
      <c r="H143" s="52"/>
      <c r="I143" s="53"/>
      <c r="J143" s="54"/>
      <c r="K143" s="52"/>
      <c r="L143" s="47" t="str">
        <f>IF(J143="×",0,IF(I143="","",I143/(VLOOKUP(F143,【設定】!$C$6:$D$26,2,FALSE))))</f>
        <v/>
      </c>
      <c r="M143" s="64" t="str">
        <f>IF(J143="×",0,IF(I143="","",I143/(VLOOKUP(F143,【設定】!$C$6:$D$26,2,FALSE))*VLOOKUP(F143,【設定】!$C$6:$E$26,3,FALSE)))</f>
        <v/>
      </c>
      <c r="N143" s="66" t="str">
        <f t="shared" si="38"/>
        <v/>
      </c>
      <c r="O143" s="66" t="str">
        <f t="shared" si="39"/>
        <v/>
      </c>
      <c r="P143" s="66" t="str">
        <f t="shared" si="40"/>
        <v/>
      </c>
      <c r="Q143" s="66" t="str">
        <f t="shared" si="41"/>
        <v/>
      </c>
      <c r="R143" s="66" t="str">
        <f>IF($E143=【設定】!$G$7,IF($J143="○",$M143,""),"")</f>
        <v/>
      </c>
      <c r="S143" s="66" t="str">
        <f>IF($E143=【設定】!$G$7,IF($J143="判定中",$M143,IF($J143="未完了",$M143,"")),"")</f>
        <v/>
      </c>
      <c r="T143" s="66" t="str">
        <f>IF($E143=【設定】!$G$8,IF($J143="○",$M143,""),"")</f>
        <v/>
      </c>
      <c r="U143" s="66" t="str">
        <f>IF($E143=【設定】!$G$8,IF($J143="判定中",$M143,IF($J143="未完了",$M143,"")),"")</f>
        <v/>
      </c>
      <c r="V143" s="66" t="str">
        <f>IF($E143=【設定】!$G$9,IF($J143="○",$M143,""),"")</f>
        <v/>
      </c>
      <c r="W143" s="66" t="str">
        <f>IF($E143=【設定】!$G$9,IF($J143="判定中",$M143,IF($J143="未完了",$M143,"")),"")</f>
        <v/>
      </c>
      <c r="X143" s="66" t="str">
        <f>IF($E143=【設定】!$G$10,IF($J143="○",$M143,""),"")</f>
        <v/>
      </c>
      <c r="Y143" s="66" t="str">
        <f>IF($E143=【設定】!$G$10,IF($J143="判定中",$M143,IF($J143="未完了",$M143,"")),"")</f>
        <v/>
      </c>
      <c r="Z143" s="66" t="str">
        <f>IF($E143=【設定】!$G$11,IF($J143="○",$M143,""),"")</f>
        <v/>
      </c>
      <c r="AA143" s="66" t="str">
        <f>IF($E143=【設定】!$G$11,IF($J143="判定中",$M143,IF($J143="未完了",$M143,"")),"")</f>
        <v/>
      </c>
    </row>
    <row r="144" spans="2:27" x14ac:dyDescent="0.2">
      <c r="B144" s="19">
        <f t="shared" si="37"/>
        <v>136</v>
      </c>
      <c r="C144" s="20" t="str">
        <f t="shared" si="35"/>
        <v/>
      </c>
      <c r="D144" s="48"/>
      <c r="E144" s="49"/>
      <c r="F144" s="50"/>
      <c r="G144" s="51"/>
      <c r="H144" s="52"/>
      <c r="I144" s="53"/>
      <c r="J144" s="54"/>
      <c r="K144" s="52"/>
      <c r="L144" s="47" t="str">
        <f>IF(J144="×",0,IF(I144="","",I144/(VLOOKUP(F144,【設定】!$C$6:$D$26,2,FALSE))))</f>
        <v/>
      </c>
      <c r="M144" s="64" t="str">
        <f>IF(J144="×",0,IF(I144="","",I144/(VLOOKUP(F144,【設定】!$C$6:$D$26,2,FALSE))*VLOOKUP(F144,【設定】!$C$6:$E$26,3,FALSE)))</f>
        <v/>
      </c>
      <c r="N144" s="66" t="str">
        <f t="shared" si="38"/>
        <v/>
      </c>
      <c r="O144" s="66" t="str">
        <f t="shared" si="39"/>
        <v/>
      </c>
      <c r="P144" s="66" t="str">
        <f t="shared" si="40"/>
        <v/>
      </c>
      <c r="Q144" s="66" t="str">
        <f t="shared" si="41"/>
        <v/>
      </c>
      <c r="R144" s="66" t="str">
        <f>IF($E144=【設定】!$G$7,IF($J144="○",$M144,""),"")</f>
        <v/>
      </c>
      <c r="S144" s="66" t="str">
        <f>IF($E144=【設定】!$G$7,IF($J144="判定中",$M144,IF($J144="未完了",$M144,"")),"")</f>
        <v/>
      </c>
      <c r="T144" s="66" t="str">
        <f>IF($E144=【設定】!$G$8,IF($J144="○",$M144,""),"")</f>
        <v/>
      </c>
      <c r="U144" s="66" t="str">
        <f>IF($E144=【設定】!$G$8,IF($J144="判定中",$M144,IF($J144="未完了",$M144,"")),"")</f>
        <v/>
      </c>
      <c r="V144" s="66" t="str">
        <f>IF($E144=【設定】!$G$9,IF($J144="○",$M144,""),"")</f>
        <v/>
      </c>
      <c r="W144" s="66" t="str">
        <f>IF($E144=【設定】!$G$9,IF($J144="判定中",$M144,IF($J144="未完了",$M144,"")),"")</f>
        <v/>
      </c>
      <c r="X144" s="66" t="str">
        <f>IF($E144=【設定】!$G$10,IF($J144="○",$M144,""),"")</f>
        <v/>
      </c>
      <c r="Y144" s="66" t="str">
        <f>IF($E144=【設定】!$G$10,IF($J144="判定中",$M144,IF($J144="未完了",$M144,"")),"")</f>
        <v/>
      </c>
      <c r="Z144" s="66" t="str">
        <f>IF($E144=【設定】!$G$11,IF($J144="○",$M144,""),"")</f>
        <v/>
      </c>
      <c r="AA144" s="66" t="str">
        <f>IF($E144=【設定】!$G$11,IF($J144="判定中",$M144,IF($J144="未完了",$M144,"")),"")</f>
        <v/>
      </c>
    </row>
    <row r="145" spans="2:27" x14ac:dyDescent="0.2">
      <c r="B145" s="19">
        <f t="shared" si="37"/>
        <v>137</v>
      </c>
      <c r="C145" s="20" t="str">
        <f t="shared" si="35"/>
        <v/>
      </c>
      <c r="D145" s="48"/>
      <c r="E145" s="49"/>
      <c r="F145" s="50"/>
      <c r="G145" s="51"/>
      <c r="H145" s="52"/>
      <c r="I145" s="53"/>
      <c r="J145" s="54"/>
      <c r="K145" s="52"/>
      <c r="L145" s="47" t="str">
        <f>IF(J145="×",0,IF(I145="","",I145/(VLOOKUP(F145,【設定】!$C$6:$D$26,2,FALSE))))</f>
        <v/>
      </c>
      <c r="M145" s="64" t="str">
        <f>IF(J145="×",0,IF(I145="","",I145/(VLOOKUP(F145,【設定】!$C$6:$D$26,2,FALSE))*VLOOKUP(F145,【設定】!$C$6:$E$26,3,FALSE)))</f>
        <v/>
      </c>
      <c r="N145" s="66" t="str">
        <f t="shared" si="38"/>
        <v/>
      </c>
      <c r="O145" s="66" t="str">
        <f t="shared" si="39"/>
        <v/>
      </c>
      <c r="P145" s="66" t="str">
        <f t="shared" si="40"/>
        <v/>
      </c>
      <c r="Q145" s="66" t="str">
        <f t="shared" si="41"/>
        <v/>
      </c>
      <c r="R145" s="66" t="str">
        <f>IF($E145=【設定】!$G$7,IF($J145="○",$M145,""),"")</f>
        <v/>
      </c>
      <c r="S145" s="66" t="str">
        <f>IF($E145=【設定】!$G$7,IF($J145="判定中",$M145,IF($J145="未完了",$M145,"")),"")</f>
        <v/>
      </c>
      <c r="T145" s="66" t="str">
        <f>IF($E145=【設定】!$G$8,IF($J145="○",$M145,""),"")</f>
        <v/>
      </c>
      <c r="U145" s="66" t="str">
        <f>IF($E145=【設定】!$G$8,IF($J145="判定中",$M145,IF($J145="未完了",$M145,"")),"")</f>
        <v/>
      </c>
      <c r="V145" s="66" t="str">
        <f>IF($E145=【設定】!$G$9,IF($J145="○",$M145,""),"")</f>
        <v/>
      </c>
      <c r="W145" s="66" t="str">
        <f>IF($E145=【設定】!$G$9,IF($J145="判定中",$M145,IF($J145="未完了",$M145,"")),"")</f>
        <v/>
      </c>
      <c r="X145" s="66" t="str">
        <f>IF($E145=【設定】!$G$10,IF($J145="○",$M145,""),"")</f>
        <v/>
      </c>
      <c r="Y145" s="66" t="str">
        <f>IF($E145=【設定】!$G$10,IF($J145="判定中",$M145,IF($J145="未完了",$M145,"")),"")</f>
        <v/>
      </c>
      <c r="Z145" s="66" t="str">
        <f>IF($E145=【設定】!$G$11,IF($J145="○",$M145,""),"")</f>
        <v/>
      </c>
      <c r="AA145" s="66" t="str">
        <f>IF($E145=【設定】!$G$11,IF($J145="判定中",$M145,IF($J145="未完了",$M145,"")),"")</f>
        <v/>
      </c>
    </row>
    <row r="146" spans="2:27" x14ac:dyDescent="0.2">
      <c r="B146" s="19">
        <f t="shared" si="37"/>
        <v>138</v>
      </c>
      <c r="C146" s="20" t="str">
        <f t="shared" si="35"/>
        <v/>
      </c>
      <c r="D146" s="48"/>
      <c r="E146" s="49"/>
      <c r="F146" s="50"/>
      <c r="G146" s="51"/>
      <c r="H146" s="52"/>
      <c r="I146" s="53"/>
      <c r="J146" s="54"/>
      <c r="K146" s="52"/>
      <c r="L146" s="47" t="str">
        <f>IF(J146="×",0,IF(I146="","",I146/(VLOOKUP(F146,【設定】!$C$6:$D$26,2,FALSE))))</f>
        <v/>
      </c>
      <c r="M146" s="64" t="str">
        <f>IF(J146="×",0,IF(I146="","",I146/(VLOOKUP(F146,【設定】!$C$6:$D$26,2,FALSE))*VLOOKUP(F146,【設定】!$C$6:$E$26,3,FALSE)))</f>
        <v/>
      </c>
      <c r="N146" s="66" t="str">
        <f t="shared" si="38"/>
        <v/>
      </c>
      <c r="O146" s="66" t="str">
        <f t="shared" si="39"/>
        <v/>
      </c>
      <c r="P146" s="66" t="str">
        <f t="shared" si="40"/>
        <v/>
      </c>
      <c r="Q146" s="66" t="str">
        <f t="shared" si="41"/>
        <v/>
      </c>
      <c r="R146" s="66" t="str">
        <f>IF($E146=【設定】!$G$7,IF($J146="○",$M146,""),"")</f>
        <v/>
      </c>
      <c r="S146" s="66" t="str">
        <f>IF($E146=【設定】!$G$7,IF($J146="判定中",$M146,IF($J146="未完了",$M146,"")),"")</f>
        <v/>
      </c>
      <c r="T146" s="66" t="str">
        <f>IF($E146=【設定】!$G$8,IF($J146="○",$M146,""),"")</f>
        <v/>
      </c>
      <c r="U146" s="66" t="str">
        <f>IF($E146=【設定】!$G$8,IF($J146="判定中",$M146,IF($J146="未完了",$M146,"")),"")</f>
        <v/>
      </c>
      <c r="V146" s="66" t="str">
        <f>IF($E146=【設定】!$G$9,IF($J146="○",$M146,""),"")</f>
        <v/>
      </c>
      <c r="W146" s="66" t="str">
        <f>IF($E146=【設定】!$G$9,IF($J146="判定中",$M146,IF($J146="未完了",$M146,"")),"")</f>
        <v/>
      </c>
      <c r="X146" s="66" t="str">
        <f>IF($E146=【設定】!$G$10,IF($J146="○",$M146,""),"")</f>
        <v/>
      </c>
      <c r="Y146" s="66" t="str">
        <f>IF($E146=【設定】!$G$10,IF($J146="判定中",$M146,IF($J146="未完了",$M146,"")),"")</f>
        <v/>
      </c>
      <c r="Z146" s="66" t="str">
        <f>IF($E146=【設定】!$G$11,IF($J146="○",$M146,""),"")</f>
        <v/>
      </c>
      <c r="AA146" s="66" t="str">
        <f>IF($E146=【設定】!$G$11,IF($J146="判定中",$M146,IF($J146="未完了",$M146,"")),"")</f>
        <v/>
      </c>
    </row>
    <row r="147" spans="2:27" x14ac:dyDescent="0.2">
      <c r="B147" s="19">
        <f t="shared" si="37"/>
        <v>139</v>
      </c>
      <c r="C147" s="20" t="str">
        <f t="shared" ref="C147:C176" si="42">IF(D147="","",TEXT(D147,"YYYY年MM月"))</f>
        <v/>
      </c>
      <c r="D147" s="48"/>
      <c r="E147" s="49"/>
      <c r="F147" s="50"/>
      <c r="G147" s="51"/>
      <c r="H147" s="52"/>
      <c r="I147" s="53"/>
      <c r="J147" s="54"/>
      <c r="K147" s="52"/>
      <c r="L147" s="47" t="str">
        <f>IF(J147="×",0,IF(I147="","",I147/(VLOOKUP(F147,【設定】!$C$6:$D$26,2,FALSE))))</f>
        <v/>
      </c>
      <c r="M147" s="64" t="str">
        <f>IF(J147="×",0,IF(I147="","",I147/(VLOOKUP(F147,【設定】!$C$6:$D$26,2,FALSE))*VLOOKUP(F147,【設定】!$C$6:$E$26,3,FALSE)))</f>
        <v/>
      </c>
      <c r="N147" s="66" t="str">
        <f t="shared" si="38"/>
        <v/>
      </c>
      <c r="O147" s="66" t="str">
        <f t="shared" si="39"/>
        <v/>
      </c>
      <c r="P147" s="66" t="str">
        <f t="shared" si="40"/>
        <v/>
      </c>
      <c r="Q147" s="66" t="str">
        <f t="shared" si="41"/>
        <v/>
      </c>
      <c r="R147" s="66" t="str">
        <f>IF($E147=【設定】!$G$7,IF($J147="○",$M147,""),"")</f>
        <v/>
      </c>
      <c r="S147" s="66" t="str">
        <f>IF($E147=【設定】!$G$7,IF($J147="判定中",$M147,IF($J147="未完了",$M147,"")),"")</f>
        <v/>
      </c>
      <c r="T147" s="66" t="str">
        <f>IF($E147=【設定】!$G$8,IF($J147="○",$M147,""),"")</f>
        <v/>
      </c>
      <c r="U147" s="66" t="str">
        <f>IF($E147=【設定】!$G$8,IF($J147="判定中",$M147,IF($J147="未完了",$M147,"")),"")</f>
        <v/>
      </c>
      <c r="V147" s="66" t="str">
        <f>IF($E147=【設定】!$G$9,IF($J147="○",$M147,""),"")</f>
        <v/>
      </c>
      <c r="W147" s="66" t="str">
        <f>IF($E147=【設定】!$G$9,IF($J147="判定中",$M147,IF($J147="未完了",$M147,"")),"")</f>
        <v/>
      </c>
      <c r="X147" s="66" t="str">
        <f>IF($E147=【設定】!$G$10,IF($J147="○",$M147,""),"")</f>
        <v/>
      </c>
      <c r="Y147" s="66" t="str">
        <f>IF($E147=【設定】!$G$10,IF($J147="判定中",$M147,IF($J147="未完了",$M147,"")),"")</f>
        <v/>
      </c>
      <c r="Z147" s="66" t="str">
        <f>IF($E147=【設定】!$G$11,IF($J147="○",$M147,""),"")</f>
        <v/>
      </c>
      <c r="AA147" s="66" t="str">
        <f>IF($E147=【設定】!$G$11,IF($J147="判定中",$M147,IF($J147="未完了",$M147,"")),"")</f>
        <v/>
      </c>
    </row>
    <row r="148" spans="2:27" x14ac:dyDescent="0.2">
      <c r="B148" s="19">
        <f t="shared" si="37"/>
        <v>140</v>
      </c>
      <c r="C148" s="20" t="str">
        <f t="shared" si="42"/>
        <v/>
      </c>
      <c r="D148" s="48"/>
      <c r="E148" s="49"/>
      <c r="F148" s="50"/>
      <c r="G148" s="51"/>
      <c r="H148" s="52"/>
      <c r="I148" s="53"/>
      <c r="J148" s="54"/>
      <c r="K148" s="52"/>
      <c r="L148" s="47" t="str">
        <f>IF(J148="×",0,IF(I148="","",I148/(VLOOKUP(F148,【設定】!$C$6:$D$26,2,FALSE))))</f>
        <v/>
      </c>
      <c r="M148" s="64" t="str">
        <f>IF(J148="×",0,IF(I148="","",I148/(VLOOKUP(F148,【設定】!$C$6:$D$26,2,FALSE))*VLOOKUP(F148,【設定】!$C$6:$E$26,3,FALSE)))</f>
        <v/>
      </c>
      <c r="N148" s="66" t="str">
        <f t="shared" si="38"/>
        <v/>
      </c>
      <c r="O148" s="66" t="str">
        <f t="shared" si="39"/>
        <v/>
      </c>
      <c r="P148" s="66" t="str">
        <f t="shared" si="40"/>
        <v/>
      </c>
      <c r="Q148" s="66" t="str">
        <f t="shared" si="41"/>
        <v/>
      </c>
      <c r="R148" s="66" t="str">
        <f>IF($E148=【設定】!$G$7,IF($J148="○",$M148,""),"")</f>
        <v/>
      </c>
      <c r="S148" s="66" t="str">
        <f>IF($E148=【設定】!$G$7,IF($J148="判定中",$M148,IF($J148="未完了",$M148,"")),"")</f>
        <v/>
      </c>
      <c r="T148" s="66" t="str">
        <f>IF($E148=【設定】!$G$8,IF($J148="○",$M148,""),"")</f>
        <v/>
      </c>
      <c r="U148" s="66" t="str">
        <f>IF($E148=【設定】!$G$8,IF($J148="判定中",$M148,IF($J148="未完了",$M148,"")),"")</f>
        <v/>
      </c>
      <c r="V148" s="66" t="str">
        <f>IF($E148=【設定】!$G$9,IF($J148="○",$M148,""),"")</f>
        <v/>
      </c>
      <c r="W148" s="66" t="str">
        <f>IF($E148=【設定】!$G$9,IF($J148="判定中",$M148,IF($J148="未完了",$M148,"")),"")</f>
        <v/>
      </c>
      <c r="X148" s="66" t="str">
        <f>IF($E148=【設定】!$G$10,IF($J148="○",$M148,""),"")</f>
        <v/>
      </c>
      <c r="Y148" s="66" t="str">
        <f>IF($E148=【設定】!$G$10,IF($J148="判定中",$M148,IF($J148="未完了",$M148,"")),"")</f>
        <v/>
      </c>
      <c r="Z148" s="66" t="str">
        <f>IF($E148=【設定】!$G$11,IF($J148="○",$M148,""),"")</f>
        <v/>
      </c>
      <c r="AA148" s="66" t="str">
        <f>IF($E148=【設定】!$G$11,IF($J148="判定中",$M148,IF($J148="未完了",$M148,"")),"")</f>
        <v/>
      </c>
    </row>
    <row r="149" spans="2:27" x14ac:dyDescent="0.2">
      <c r="B149" s="19">
        <f t="shared" si="37"/>
        <v>141</v>
      </c>
      <c r="C149" s="20" t="str">
        <f t="shared" si="42"/>
        <v/>
      </c>
      <c r="D149" s="48"/>
      <c r="E149" s="49"/>
      <c r="F149" s="50"/>
      <c r="G149" s="51"/>
      <c r="H149" s="52"/>
      <c r="I149" s="53"/>
      <c r="J149" s="54"/>
      <c r="K149" s="52"/>
      <c r="L149" s="47" t="str">
        <f>IF(J149="×",0,IF(I149="","",I149/(VLOOKUP(F149,【設定】!$C$6:$D$26,2,FALSE))))</f>
        <v/>
      </c>
      <c r="M149" s="64" t="str">
        <f>IF(J149="×",0,IF(I149="","",I149/(VLOOKUP(F149,【設定】!$C$6:$D$26,2,FALSE))*VLOOKUP(F149,【設定】!$C$6:$E$26,3,FALSE)))</f>
        <v/>
      </c>
      <c r="N149" s="66" t="str">
        <f t="shared" si="38"/>
        <v/>
      </c>
      <c r="O149" s="66" t="str">
        <f t="shared" si="39"/>
        <v/>
      </c>
      <c r="P149" s="66" t="str">
        <f t="shared" si="40"/>
        <v/>
      </c>
      <c r="Q149" s="66" t="str">
        <f t="shared" si="41"/>
        <v/>
      </c>
      <c r="R149" s="66" t="str">
        <f>IF($E149=【設定】!$G$7,IF($J149="○",$M149,""),"")</f>
        <v/>
      </c>
      <c r="S149" s="66" t="str">
        <f>IF($E149=【設定】!$G$7,IF($J149="判定中",$M149,IF($J149="未完了",$M149,"")),"")</f>
        <v/>
      </c>
      <c r="T149" s="66" t="str">
        <f>IF($E149=【設定】!$G$8,IF($J149="○",$M149,""),"")</f>
        <v/>
      </c>
      <c r="U149" s="66" t="str">
        <f>IF($E149=【設定】!$G$8,IF($J149="判定中",$M149,IF($J149="未完了",$M149,"")),"")</f>
        <v/>
      </c>
      <c r="V149" s="66" t="str">
        <f>IF($E149=【設定】!$G$9,IF($J149="○",$M149,""),"")</f>
        <v/>
      </c>
      <c r="W149" s="66" t="str">
        <f>IF($E149=【設定】!$G$9,IF($J149="判定中",$M149,IF($J149="未完了",$M149,"")),"")</f>
        <v/>
      </c>
      <c r="X149" s="66" t="str">
        <f>IF($E149=【設定】!$G$10,IF($J149="○",$M149,""),"")</f>
        <v/>
      </c>
      <c r="Y149" s="66" t="str">
        <f>IF($E149=【設定】!$G$10,IF($J149="判定中",$M149,IF($J149="未完了",$M149,"")),"")</f>
        <v/>
      </c>
      <c r="Z149" s="66" t="str">
        <f>IF($E149=【設定】!$G$11,IF($J149="○",$M149,""),"")</f>
        <v/>
      </c>
      <c r="AA149" s="66" t="str">
        <f>IF($E149=【設定】!$G$11,IF($J149="判定中",$M149,IF($J149="未完了",$M149,"")),"")</f>
        <v/>
      </c>
    </row>
    <row r="150" spans="2:27" x14ac:dyDescent="0.2">
      <c r="B150" s="19">
        <f t="shared" ref="B150" si="43">B149+1</f>
        <v>142</v>
      </c>
      <c r="C150" s="20" t="str">
        <f t="shared" si="42"/>
        <v/>
      </c>
      <c r="D150" s="48"/>
      <c r="E150" s="49"/>
      <c r="F150" s="50"/>
      <c r="G150" s="51"/>
      <c r="H150" s="52"/>
      <c r="I150" s="53"/>
      <c r="J150" s="54"/>
      <c r="K150" s="52"/>
      <c r="L150" s="47" t="str">
        <f>IF(J150="×",0,IF(I150="","",I150/(VLOOKUP(F150,【設定】!$C$6:$D$26,2,FALSE))))</f>
        <v/>
      </c>
      <c r="M150" s="64" t="str">
        <f>IF(J150="×",0,IF(I150="","",I150/(VLOOKUP(F150,【設定】!$C$6:$D$26,2,FALSE))*VLOOKUP(F150,【設定】!$C$6:$E$26,3,FALSE)))</f>
        <v/>
      </c>
      <c r="N150" s="66" t="str">
        <f t="shared" si="38"/>
        <v/>
      </c>
      <c r="O150" s="66" t="str">
        <f t="shared" si="39"/>
        <v/>
      </c>
      <c r="P150" s="66" t="str">
        <f t="shared" si="40"/>
        <v/>
      </c>
      <c r="Q150" s="66" t="str">
        <f t="shared" si="41"/>
        <v/>
      </c>
      <c r="R150" s="66" t="str">
        <f>IF($E150=【設定】!$G$7,IF($J150="○",$M150,""),"")</f>
        <v/>
      </c>
      <c r="S150" s="66" t="str">
        <f>IF($E150=【設定】!$G$7,IF($J150="判定中",$M150,IF($J150="未完了",$M150,"")),"")</f>
        <v/>
      </c>
      <c r="T150" s="66" t="str">
        <f>IF($E150=【設定】!$G$8,IF($J150="○",$M150,""),"")</f>
        <v/>
      </c>
      <c r="U150" s="66" t="str">
        <f>IF($E150=【設定】!$G$8,IF($J150="判定中",$M150,IF($J150="未完了",$M150,"")),"")</f>
        <v/>
      </c>
      <c r="V150" s="66" t="str">
        <f>IF($E150=【設定】!$G$9,IF($J150="○",$M150,""),"")</f>
        <v/>
      </c>
      <c r="W150" s="66" t="str">
        <f>IF($E150=【設定】!$G$9,IF($J150="判定中",$M150,IF($J150="未完了",$M150,"")),"")</f>
        <v/>
      </c>
      <c r="X150" s="66" t="str">
        <f>IF($E150=【設定】!$G$10,IF($J150="○",$M150,""),"")</f>
        <v/>
      </c>
      <c r="Y150" s="66" t="str">
        <f>IF($E150=【設定】!$G$10,IF($J150="判定中",$M150,IF($J150="未完了",$M150,"")),"")</f>
        <v/>
      </c>
      <c r="Z150" s="66" t="str">
        <f>IF($E150=【設定】!$G$11,IF($J150="○",$M150,""),"")</f>
        <v/>
      </c>
      <c r="AA150" s="66" t="str">
        <f>IF($E150=【設定】!$G$11,IF($J150="判定中",$M150,IF($J150="未完了",$M150,"")),"")</f>
        <v/>
      </c>
    </row>
    <row r="151" spans="2:27" x14ac:dyDescent="0.2">
      <c r="B151" s="19">
        <f t="shared" ref="B151:B186" si="44">B150+1</f>
        <v>143</v>
      </c>
      <c r="C151" s="20" t="str">
        <f t="shared" si="42"/>
        <v/>
      </c>
      <c r="D151" s="48"/>
      <c r="E151" s="49"/>
      <c r="F151" s="50"/>
      <c r="G151" s="51"/>
      <c r="H151" s="52"/>
      <c r="I151" s="53"/>
      <c r="J151" s="54"/>
      <c r="K151" s="52"/>
      <c r="L151" s="47" t="str">
        <f>IF(J151="×",0,IF(I151="","",I151/(VLOOKUP(F151,【設定】!$C$6:$D$26,2,FALSE))))</f>
        <v/>
      </c>
      <c r="M151" s="64" t="str">
        <f>IF(J151="×",0,IF(I151="","",I151/(VLOOKUP(F151,【設定】!$C$6:$D$26,2,FALSE))*VLOOKUP(F151,【設定】!$C$6:$E$26,3,FALSE)))</f>
        <v/>
      </c>
      <c r="N151" s="66" t="str">
        <f t="shared" si="38"/>
        <v/>
      </c>
      <c r="O151" s="66" t="str">
        <f t="shared" si="39"/>
        <v/>
      </c>
      <c r="P151" s="66" t="str">
        <f t="shared" si="40"/>
        <v/>
      </c>
      <c r="Q151" s="66" t="str">
        <f t="shared" si="41"/>
        <v/>
      </c>
      <c r="R151" s="66" t="str">
        <f>IF($E151=【設定】!$G$7,IF($J151="○",$M151,""),"")</f>
        <v/>
      </c>
      <c r="S151" s="66" t="str">
        <f>IF($E151=【設定】!$G$7,IF($J151="判定中",$M151,IF($J151="未完了",$M151,"")),"")</f>
        <v/>
      </c>
      <c r="T151" s="66" t="str">
        <f>IF($E151=【設定】!$G$8,IF($J151="○",$M151,""),"")</f>
        <v/>
      </c>
      <c r="U151" s="66" t="str">
        <f>IF($E151=【設定】!$G$8,IF($J151="判定中",$M151,IF($J151="未完了",$M151,"")),"")</f>
        <v/>
      </c>
      <c r="V151" s="66" t="str">
        <f>IF($E151=【設定】!$G$9,IF($J151="○",$M151,""),"")</f>
        <v/>
      </c>
      <c r="W151" s="66" t="str">
        <f>IF($E151=【設定】!$G$9,IF($J151="判定中",$M151,IF($J151="未完了",$M151,"")),"")</f>
        <v/>
      </c>
      <c r="X151" s="66" t="str">
        <f>IF($E151=【設定】!$G$10,IF($J151="○",$M151,""),"")</f>
        <v/>
      </c>
      <c r="Y151" s="66" t="str">
        <f>IF($E151=【設定】!$G$10,IF($J151="判定中",$M151,IF($J151="未完了",$M151,"")),"")</f>
        <v/>
      </c>
      <c r="Z151" s="66" t="str">
        <f>IF($E151=【設定】!$G$11,IF($J151="○",$M151,""),"")</f>
        <v/>
      </c>
      <c r="AA151" s="66" t="str">
        <f>IF($E151=【設定】!$G$11,IF($J151="判定中",$M151,IF($J151="未完了",$M151,"")),"")</f>
        <v/>
      </c>
    </row>
    <row r="152" spans="2:27" x14ac:dyDescent="0.2">
      <c r="B152" s="19">
        <f t="shared" si="44"/>
        <v>144</v>
      </c>
      <c r="C152" s="20" t="str">
        <f t="shared" si="42"/>
        <v/>
      </c>
      <c r="D152" s="48"/>
      <c r="E152" s="49"/>
      <c r="F152" s="50"/>
      <c r="G152" s="51"/>
      <c r="H152" s="52"/>
      <c r="I152" s="53"/>
      <c r="J152" s="54"/>
      <c r="K152" s="52"/>
      <c r="L152" s="47" t="str">
        <f>IF(J152="×",0,IF(I152="","",I152/(VLOOKUP(F152,【設定】!$C$6:$D$26,2,FALSE))))</f>
        <v/>
      </c>
      <c r="M152" s="64" t="str">
        <f>IF(J152="×",0,IF(I152="","",I152/(VLOOKUP(F152,【設定】!$C$6:$D$26,2,FALSE))*VLOOKUP(F152,【設定】!$C$6:$E$26,3,FALSE)))</f>
        <v/>
      </c>
      <c r="N152" s="66" t="str">
        <f t="shared" si="38"/>
        <v/>
      </c>
      <c r="O152" s="66" t="str">
        <f t="shared" si="39"/>
        <v/>
      </c>
      <c r="P152" s="66" t="str">
        <f t="shared" si="40"/>
        <v/>
      </c>
      <c r="Q152" s="66" t="str">
        <f t="shared" si="41"/>
        <v/>
      </c>
      <c r="R152" s="66" t="str">
        <f>IF($E152=【設定】!$G$7,IF($J152="○",$M152,""),"")</f>
        <v/>
      </c>
      <c r="S152" s="66" t="str">
        <f>IF($E152=【設定】!$G$7,IF($J152="判定中",$M152,IF($J152="未完了",$M152,"")),"")</f>
        <v/>
      </c>
      <c r="T152" s="66" t="str">
        <f>IF($E152=【設定】!$G$8,IF($J152="○",$M152,""),"")</f>
        <v/>
      </c>
      <c r="U152" s="66" t="str">
        <f>IF($E152=【設定】!$G$8,IF($J152="判定中",$M152,IF($J152="未完了",$M152,"")),"")</f>
        <v/>
      </c>
      <c r="V152" s="66" t="str">
        <f>IF($E152=【設定】!$G$9,IF($J152="○",$M152,""),"")</f>
        <v/>
      </c>
      <c r="W152" s="66" t="str">
        <f>IF($E152=【設定】!$G$9,IF($J152="判定中",$M152,IF($J152="未完了",$M152,"")),"")</f>
        <v/>
      </c>
      <c r="X152" s="66" t="str">
        <f>IF($E152=【設定】!$G$10,IF($J152="○",$M152,""),"")</f>
        <v/>
      </c>
      <c r="Y152" s="66" t="str">
        <f>IF($E152=【設定】!$G$10,IF($J152="判定中",$M152,IF($J152="未完了",$M152,"")),"")</f>
        <v/>
      </c>
      <c r="Z152" s="66" t="str">
        <f>IF($E152=【設定】!$G$11,IF($J152="○",$M152,""),"")</f>
        <v/>
      </c>
      <c r="AA152" s="66" t="str">
        <f>IF($E152=【設定】!$G$11,IF($J152="判定中",$M152,IF($J152="未完了",$M152,"")),"")</f>
        <v/>
      </c>
    </row>
    <row r="153" spans="2:27" x14ac:dyDescent="0.2">
      <c r="B153" s="19">
        <f t="shared" si="44"/>
        <v>145</v>
      </c>
      <c r="C153" s="20" t="str">
        <f t="shared" si="42"/>
        <v/>
      </c>
      <c r="D153" s="48"/>
      <c r="E153" s="49"/>
      <c r="F153" s="50"/>
      <c r="G153" s="51"/>
      <c r="H153" s="52"/>
      <c r="I153" s="53"/>
      <c r="J153" s="54"/>
      <c r="K153" s="52"/>
      <c r="L153" s="47" t="str">
        <f>IF(J153="×",0,IF(I153="","",I153/(VLOOKUP(F153,【設定】!$C$6:$D$26,2,FALSE))))</f>
        <v/>
      </c>
      <c r="M153" s="64" t="str">
        <f>IF(J153="×",0,IF(I153="","",I153/(VLOOKUP(F153,【設定】!$C$6:$D$26,2,FALSE))*VLOOKUP(F153,【設定】!$C$6:$E$26,3,FALSE)))</f>
        <v/>
      </c>
      <c r="N153" s="66" t="str">
        <f t="shared" si="38"/>
        <v/>
      </c>
      <c r="O153" s="66" t="str">
        <f t="shared" si="39"/>
        <v/>
      </c>
      <c r="P153" s="66" t="str">
        <f t="shared" si="40"/>
        <v/>
      </c>
      <c r="Q153" s="66" t="str">
        <f t="shared" si="41"/>
        <v/>
      </c>
      <c r="R153" s="66" t="str">
        <f>IF($E153=【設定】!$G$7,IF($J153="○",$M153,""),"")</f>
        <v/>
      </c>
      <c r="S153" s="66" t="str">
        <f>IF($E153=【設定】!$G$7,IF($J153="判定中",$M153,IF($J153="未完了",$M153,"")),"")</f>
        <v/>
      </c>
      <c r="T153" s="66" t="str">
        <f>IF($E153=【設定】!$G$8,IF($J153="○",$M153,""),"")</f>
        <v/>
      </c>
      <c r="U153" s="66" t="str">
        <f>IF($E153=【設定】!$G$8,IF($J153="判定中",$M153,IF($J153="未完了",$M153,"")),"")</f>
        <v/>
      </c>
      <c r="V153" s="66" t="str">
        <f>IF($E153=【設定】!$G$9,IF($J153="○",$M153,""),"")</f>
        <v/>
      </c>
      <c r="W153" s="66" t="str">
        <f>IF($E153=【設定】!$G$9,IF($J153="判定中",$M153,IF($J153="未完了",$M153,"")),"")</f>
        <v/>
      </c>
      <c r="X153" s="66" t="str">
        <f>IF($E153=【設定】!$G$10,IF($J153="○",$M153,""),"")</f>
        <v/>
      </c>
      <c r="Y153" s="66" t="str">
        <f>IF($E153=【設定】!$G$10,IF($J153="判定中",$M153,IF($J153="未完了",$M153,"")),"")</f>
        <v/>
      </c>
      <c r="Z153" s="66" t="str">
        <f>IF($E153=【設定】!$G$11,IF($J153="○",$M153,""),"")</f>
        <v/>
      </c>
      <c r="AA153" s="66" t="str">
        <f>IF($E153=【設定】!$G$11,IF($J153="判定中",$M153,IF($J153="未完了",$M153,"")),"")</f>
        <v/>
      </c>
    </row>
    <row r="154" spans="2:27" x14ac:dyDescent="0.2">
      <c r="B154" s="19">
        <f t="shared" si="44"/>
        <v>146</v>
      </c>
      <c r="C154" s="20" t="str">
        <f t="shared" si="42"/>
        <v/>
      </c>
      <c r="D154" s="48"/>
      <c r="E154" s="49"/>
      <c r="F154" s="50"/>
      <c r="G154" s="51"/>
      <c r="H154" s="52"/>
      <c r="I154" s="53"/>
      <c r="J154" s="54"/>
      <c r="K154" s="52"/>
      <c r="L154" s="47" t="str">
        <f>IF(J154="×",0,IF(I154="","",I154/(VLOOKUP(F154,【設定】!$C$6:$D$26,2,FALSE))))</f>
        <v/>
      </c>
      <c r="M154" s="64" t="str">
        <f>IF(J154="×",0,IF(I154="","",I154/(VLOOKUP(F154,【設定】!$C$6:$D$26,2,FALSE))*VLOOKUP(F154,【設定】!$C$6:$E$26,3,FALSE)))</f>
        <v/>
      </c>
      <c r="N154" s="66" t="str">
        <f t="shared" si="38"/>
        <v/>
      </c>
      <c r="O154" s="66" t="str">
        <f t="shared" si="39"/>
        <v/>
      </c>
      <c r="P154" s="66" t="str">
        <f t="shared" si="40"/>
        <v/>
      </c>
      <c r="Q154" s="66" t="str">
        <f t="shared" si="41"/>
        <v/>
      </c>
      <c r="R154" s="66" t="str">
        <f>IF($E154=【設定】!$G$7,IF($J154="○",$M154,""),"")</f>
        <v/>
      </c>
      <c r="S154" s="66" t="str">
        <f>IF($E154=【設定】!$G$7,IF($J154="判定中",$M154,IF($J154="未完了",$M154,"")),"")</f>
        <v/>
      </c>
      <c r="T154" s="66" t="str">
        <f>IF($E154=【設定】!$G$8,IF($J154="○",$M154,""),"")</f>
        <v/>
      </c>
      <c r="U154" s="66" t="str">
        <f>IF($E154=【設定】!$G$8,IF($J154="判定中",$M154,IF($J154="未完了",$M154,"")),"")</f>
        <v/>
      </c>
      <c r="V154" s="66" t="str">
        <f>IF($E154=【設定】!$G$9,IF($J154="○",$M154,""),"")</f>
        <v/>
      </c>
      <c r="W154" s="66" t="str">
        <f>IF($E154=【設定】!$G$9,IF($J154="判定中",$M154,IF($J154="未完了",$M154,"")),"")</f>
        <v/>
      </c>
      <c r="X154" s="66" t="str">
        <f>IF($E154=【設定】!$G$10,IF($J154="○",$M154,""),"")</f>
        <v/>
      </c>
      <c r="Y154" s="66" t="str">
        <f>IF($E154=【設定】!$G$10,IF($J154="判定中",$M154,IF($J154="未完了",$M154,"")),"")</f>
        <v/>
      </c>
      <c r="Z154" s="66" t="str">
        <f>IF($E154=【設定】!$G$11,IF($J154="○",$M154,""),"")</f>
        <v/>
      </c>
      <c r="AA154" s="66" t="str">
        <f>IF($E154=【設定】!$G$11,IF($J154="判定中",$M154,IF($J154="未完了",$M154,"")),"")</f>
        <v/>
      </c>
    </row>
    <row r="155" spans="2:27" x14ac:dyDescent="0.2">
      <c r="B155" s="19">
        <f t="shared" si="44"/>
        <v>147</v>
      </c>
      <c r="C155" s="20" t="str">
        <f t="shared" si="42"/>
        <v/>
      </c>
      <c r="D155" s="48"/>
      <c r="E155" s="49"/>
      <c r="F155" s="50"/>
      <c r="G155" s="51"/>
      <c r="H155" s="52"/>
      <c r="I155" s="53"/>
      <c r="J155" s="54"/>
      <c r="K155" s="52"/>
      <c r="L155" s="47" t="str">
        <f>IF(J155="×",0,IF(I155="","",I155/(VLOOKUP(F155,【設定】!$C$6:$D$26,2,FALSE))))</f>
        <v/>
      </c>
      <c r="M155" s="64" t="str">
        <f>IF(J155="×",0,IF(I155="","",I155/(VLOOKUP(F155,【設定】!$C$6:$D$26,2,FALSE))*VLOOKUP(F155,【設定】!$C$6:$E$26,3,FALSE)))</f>
        <v/>
      </c>
      <c r="N155" s="66" t="str">
        <f t="shared" si="38"/>
        <v/>
      </c>
      <c r="O155" s="66" t="str">
        <f t="shared" si="39"/>
        <v/>
      </c>
      <c r="P155" s="66" t="str">
        <f t="shared" si="40"/>
        <v/>
      </c>
      <c r="Q155" s="66" t="str">
        <f t="shared" si="41"/>
        <v/>
      </c>
      <c r="R155" s="66" t="str">
        <f>IF($E155=【設定】!$G$7,IF($J155="○",$M155,""),"")</f>
        <v/>
      </c>
      <c r="S155" s="66" t="str">
        <f>IF($E155=【設定】!$G$7,IF($J155="判定中",$M155,IF($J155="未完了",$M155,"")),"")</f>
        <v/>
      </c>
      <c r="T155" s="66" t="str">
        <f>IF($E155=【設定】!$G$8,IF($J155="○",$M155,""),"")</f>
        <v/>
      </c>
      <c r="U155" s="66" t="str">
        <f>IF($E155=【設定】!$G$8,IF($J155="判定中",$M155,IF($J155="未完了",$M155,"")),"")</f>
        <v/>
      </c>
      <c r="V155" s="66" t="str">
        <f>IF($E155=【設定】!$G$9,IF($J155="○",$M155,""),"")</f>
        <v/>
      </c>
      <c r="W155" s="66" t="str">
        <f>IF($E155=【設定】!$G$9,IF($J155="判定中",$M155,IF($J155="未完了",$M155,"")),"")</f>
        <v/>
      </c>
      <c r="X155" s="66" t="str">
        <f>IF($E155=【設定】!$G$10,IF($J155="○",$M155,""),"")</f>
        <v/>
      </c>
      <c r="Y155" s="66" t="str">
        <f>IF($E155=【設定】!$G$10,IF($J155="判定中",$M155,IF($J155="未完了",$M155,"")),"")</f>
        <v/>
      </c>
      <c r="Z155" s="66" t="str">
        <f>IF($E155=【設定】!$G$11,IF($J155="○",$M155,""),"")</f>
        <v/>
      </c>
      <c r="AA155" s="66" t="str">
        <f>IF($E155=【設定】!$G$11,IF($J155="判定中",$M155,IF($J155="未完了",$M155,"")),"")</f>
        <v/>
      </c>
    </row>
    <row r="156" spans="2:27" x14ac:dyDescent="0.2">
      <c r="B156" s="19">
        <f t="shared" si="44"/>
        <v>148</v>
      </c>
      <c r="C156" s="20" t="str">
        <f t="shared" si="42"/>
        <v/>
      </c>
      <c r="D156" s="48"/>
      <c r="E156" s="49"/>
      <c r="F156" s="50"/>
      <c r="G156" s="51"/>
      <c r="H156" s="52"/>
      <c r="I156" s="53"/>
      <c r="J156" s="54"/>
      <c r="K156" s="52"/>
      <c r="L156" s="47" t="str">
        <f>IF(J156="×",0,IF(I156="","",I156/(VLOOKUP(F156,【設定】!$C$6:$D$26,2,FALSE))))</f>
        <v/>
      </c>
      <c r="M156" s="64" t="str">
        <f>IF(J156="×",0,IF(I156="","",I156/(VLOOKUP(F156,【設定】!$C$6:$D$26,2,FALSE))*VLOOKUP(F156,【設定】!$C$6:$E$26,3,FALSE)))</f>
        <v/>
      </c>
      <c r="N156" s="66" t="str">
        <f t="shared" si="38"/>
        <v/>
      </c>
      <c r="O156" s="66" t="str">
        <f t="shared" si="39"/>
        <v/>
      </c>
      <c r="P156" s="66" t="str">
        <f t="shared" si="40"/>
        <v/>
      </c>
      <c r="Q156" s="66" t="str">
        <f t="shared" si="41"/>
        <v/>
      </c>
      <c r="R156" s="66" t="str">
        <f>IF($E156=【設定】!$G$7,IF($J156="○",$M156,""),"")</f>
        <v/>
      </c>
      <c r="S156" s="66" t="str">
        <f>IF($E156=【設定】!$G$7,IF($J156="判定中",$M156,IF($J156="未完了",$M156,"")),"")</f>
        <v/>
      </c>
      <c r="T156" s="66" t="str">
        <f>IF($E156=【設定】!$G$8,IF($J156="○",$M156,""),"")</f>
        <v/>
      </c>
      <c r="U156" s="66" t="str">
        <f>IF($E156=【設定】!$G$8,IF($J156="判定中",$M156,IF($J156="未完了",$M156,"")),"")</f>
        <v/>
      </c>
      <c r="V156" s="66" t="str">
        <f>IF($E156=【設定】!$G$9,IF($J156="○",$M156,""),"")</f>
        <v/>
      </c>
      <c r="W156" s="66" t="str">
        <f>IF($E156=【設定】!$G$9,IF($J156="判定中",$M156,IF($J156="未完了",$M156,"")),"")</f>
        <v/>
      </c>
      <c r="X156" s="66" t="str">
        <f>IF($E156=【設定】!$G$10,IF($J156="○",$M156,""),"")</f>
        <v/>
      </c>
      <c r="Y156" s="66" t="str">
        <f>IF($E156=【設定】!$G$10,IF($J156="判定中",$M156,IF($J156="未完了",$M156,"")),"")</f>
        <v/>
      </c>
      <c r="Z156" s="66" t="str">
        <f>IF($E156=【設定】!$G$11,IF($J156="○",$M156,""),"")</f>
        <v/>
      </c>
      <c r="AA156" s="66" t="str">
        <f>IF($E156=【設定】!$G$11,IF($J156="判定中",$M156,IF($J156="未完了",$M156,"")),"")</f>
        <v/>
      </c>
    </row>
    <row r="157" spans="2:27" x14ac:dyDescent="0.2">
      <c r="B157" s="19">
        <f t="shared" si="44"/>
        <v>149</v>
      </c>
      <c r="C157" s="20" t="str">
        <f t="shared" si="42"/>
        <v/>
      </c>
      <c r="D157" s="48"/>
      <c r="E157" s="49"/>
      <c r="F157" s="50"/>
      <c r="G157" s="51"/>
      <c r="H157" s="52"/>
      <c r="I157" s="53"/>
      <c r="J157" s="54"/>
      <c r="K157" s="52"/>
      <c r="L157" s="47" t="str">
        <f>IF(J157="×",0,IF(I157="","",I157/(VLOOKUP(F157,【設定】!$C$6:$D$26,2,FALSE))))</f>
        <v/>
      </c>
      <c r="M157" s="64" t="str">
        <f>IF(J157="×",0,IF(I157="","",I157/(VLOOKUP(F157,【設定】!$C$6:$D$26,2,FALSE))*VLOOKUP(F157,【設定】!$C$6:$E$26,3,FALSE)))</f>
        <v/>
      </c>
      <c r="N157" s="66" t="str">
        <f t="shared" si="38"/>
        <v/>
      </c>
      <c r="O157" s="66" t="str">
        <f t="shared" si="39"/>
        <v/>
      </c>
      <c r="P157" s="66" t="str">
        <f t="shared" si="40"/>
        <v/>
      </c>
      <c r="Q157" s="66" t="str">
        <f t="shared" si="41"/>
        <v/>
      </c>
      <c r="R157" s="66" t="str">
        <f>IF($E157=【設定】!$G$7,IF($J157="○",$M157,""),"")</f>
        <v/>
      </c>
      <c r="S157" s="66" t="str">
        <f>IF($E157=【設定】!$G$7,IF($J157="判定中",$M157,IF($J157="未完了",$M157,"")),"")</f>
        <v/>
      </c>
      <c r="T157" s="66" t="str">
        <f>IF($E157=【設定】!$G$8,IF($J157="○",$M157,""),"")</f>
        <v/>
      </c>
      <c r="U157" s="66" t="str">
        <f>IF($E157=【設定】!$G$8,IF($J157="判定中",$M157,IF($J157="未完了",$M157,"")),"")</f>
        <v/>
      </c>
      <c r="V157" s="66" t="str">
        <f>IF($E157=【設定】!$G$9,IF($J157="○",$M157,""),"")</f>
        <v/>
      </c>
      <c r="W157" s="66" t="str">
        <f>IF($E157=【設定】!$G$9,IF($J157="判定中",$M157,IF($J157="未完了",$M157,"")),"")</f>
        <v/>
      </c>
      <c r="X157" s="66" t="str">
        <f>IF($E157=【設定】!$G$10,IF($J157="○",$M157,""),"")</f>
        <v/>
      </c>
      <c r="Y157" s="66" t="str">
        <f>IF($E157=【設定】!$G$10,IF($J157="判定中",$M157,IF($J157="未完了",$M157,"")),"")</f>
        <v/>
      </c>
      <c r="Z157" s="66" t="str">
        <f>IF($E157=【設定】!$G$11,IF($J157="○",$M157,""),"")</f>
        <v/>
      </c>
      <c r="AA157" s="66" t="str">
        <f>IF($E157=【設定】!$G$11,IF($J157="判定中",$M157,IF($J157="未完了",$M157,"")),"")</f>
        <v/>
      </c>
    </row>
    <row r="158" spans="2:27" x14ac:dyDescent="0.2">
      <c r="B158" s="19">
        <f t="shared" si="44"/>
        <v>150</v>
      </c>
      <c r="C158" s="20" t="str">
        <f t="shared" si="42"/>
        <v/>
      </c>
      <c r="D158" s="48"/>
      <c r="E158" s="49"/>
      <c r="F158" s="50"/>
      <c r="G158" s="51"/>
      <c r="H158" s="52"/>
      <c r="I158" s="53"/>
      <c r="J158" s="54"/>
      <c r="K158" s="52"/>
      <c r="L158" s="47" t="str">
        <f>IF(J158="×",0,IF(I158="","",I158/(VLOOKUP(F158,【設定】!$C$6:$D$26,2,FALSE))))</f>
        <v/>
      </c>
      <c r="M158" s="64" t="str">
        <f>IF(J158="×",0,IF(I158="","",I158/(VLOOKUP(F158,【設定】!$C$6:$D$26,2,FALSE))*VLOOKUP(F158,【設定】!$C$6:$E$26,3,FALSE)))</f>
        <v/>
      </c>
      <c r="N158" s="66" t="str">
        <f t="shared" si="38"/>
        <v/>
      </c>
      <c r="O158" s="66" t="str">
        <f t="shared" si="39"/>
        <v/>
      </c>
      <c r="P158" s="66" t="str">
        <f t="shared" si="40"/>
        <v/>
      </c>
      <c r="Q158" s="66" t="str">
        <f t="shared" si="41"/>
        <v/>
      </c>
      <c r="R158" s="66" t="str">
        <f>IF($E158=【設定】!$G$7,IF($J158="○",$M158,""),"")</f>
        <v/>
      </c>
      <c r="S158" s="66" t="str">
        <f>IF($E158=【設定】!$G$7,IF($J158="判定中",$M158,IF($J158="未完了",$M158,"")),"")</f>
        <v/>
      </c>
      <c r="T158" s="66" t="str">
        <f>IF($E158=【設定】!$G$8,IF($J158="○",$M158,""),"")</f>
        <v/>
      </c>
      <c r="U158" s="66" t="str">
        <f>IF($E158=【設定】!$G$8,IF($J158="判定中",$M158,IF($J158="未完了",$M158,"")),"")</f>
        <v/>
      </c>
      <c r="V158" s="66" t="str">
        <f>IF($E158=【設定】!$G$9,IF($J158="○",$M158,""),"")</f>
        <v/>
      </c>
      <c r="W158" s="66" t="str">
        <f>IF($E158=【設定】!$G$9,IF($J158="判定中",$M158,IF($J158="未完了",$M158,"")),"")</f>
        <v/>
      </c>
      <c r="X158" s="66" t="str">
        <f>IF($E158=【設定】!$G$10,IF($J158="○",$M158,""),"")</f>
        <v/>
      </c>
      <c r="Y158" s="66" t="str">
        <f>IF($E158=【設定】!$G$10,IF($J158="判定中",$M158,IF($J158="未完了",$M158,"")),"")</f>
        <v/>
      </c>
      <c r="Z158" s="66" t="str">
        <f>IF($E158=【設定】!$G$11,IF($J158="○",$M158,""),"")</f>
        <v/>
      </c>
      <c r="AA158" s="66" t="str">
        <f>IF($E158=【設定】!$G$11,IF($J158="判定中",$M158,IF($J158="未完了",$M158,"")),"")</f>
        <v/>
      </c>
    </row>
    <row r="159" spans="2:27" x14ac:dyDescent="0.2">
      <c r="B159" s="19">
        <f t="shared" si="44"/>
        <v>151</v>
      </c>
      <c r="C159" s="20" t="str">
        <f t="shared" si="42"/>
        <v/>
      </c>
      <c r="D159" s="48"/>
      <c r="E159" s="49"/>
      <c r="F159" s="50"/>
      <c r="G159" s="51"/>
      <c r="H159" s="52"/>
      <c r="I159" s="53"/>
      <c r="J159" s="54"/>
      <c r="K159" s="52"/>
      <c r="L159" s="47" t="str">
        <f>IF(J159="×",0,IF(I159="","",I159/(VLOOKUP(F159,【設定】!$C$6:$D$26,2,FALSE))))</f>
        <v/>
      </c>
      <c r="M159" s="64" t="str">
        <f>IF(J159="×",0,IF(I159="","",I159/(VLOOKUP(F159,【設定】!$C$6:$D$26,2,FALSE))*VLOOKUP(F159,【設定】!$C$6:$E$26,3,FALSE)))</f>
        <v/>
      </c>
      <c r="N159" s="66" t="str">
        <f t="shared" si="38"/>
        <v/>
      </c>
      <c r="O159" s="66" t="str">
        <f t="shared" si="39"/>
        <v/>
      </c>
      <c r="P159" s="66" t="str">
        <f t="shared" si="40"/>
        <v/>
      </c>
      <c r="Q159" s="66" t="str">
        <f t="shared" si="41"/>
        <v/>
      </c>
      <c r="R159" s="66" t="str">
        <f>IF($E159=【設定】!$G$7,IF($J159="○",$M159,""),"")</f>
        <v/>
      </c>
      <c r="S159" s="66" t="str">
        <f>IF($E159=【設定】!$G$7,IF($J159="判定中",$M159,IF($J159="未完了",$M159,"")),"")</f>
        <v/>
      </c>
      <c r="T159" s="66" t="str">
        <f>IF($E159=【設定】!$G$8,IF($J159="○",$M159,""),"")</f>
        <v/>
      </c>
      <c r="U159" s="66" t="str">
        <f>IF($E159=【設定】!$G$8,IF($J159="判定中",$M159,IF($J159="未完了",$M159,"")),"")</f>
        <v/>
      </c>
      <c r="V159" s="66" t="str">
        <f>IF($E159=【設定】!$G$9,IF($J159="○",$M159,""),"")</f>
        <v/>
      </c>
      <c r="W159" s="66" t="str">
        <f>IF($E159=【設定】!$G$9,IF($J159="判定中",$M159,IF($J159="未完了",$M159,"")),"")</f>
        <v/>
      </c>
      <c r="X159" s="66" t="str">
        <f>IF($E159=【設定】!$G$10,IF($J159="○",$M159,""),"")</f>
        <v/>
      </c>
      <c r="Y159" s="66" t="str">
        <f>IF($E159=【設定】!$G$10,IF($J159="判定中",$M159,IF($J159="未完了",$M159,"")),"")</f>
        <v/>
      </c>
      <c r="Z159" s="66" t="str">
        <f>IF($E159=【設定】!$G$11,IF($J159="○",$M159,""),"")</f>
        <v/>
      </c>
      <c r="AA159" s="66" t="str">
        <f>IF($E159=【設定】!$G$11,IF($J159="判定中",$M159,IF($J159="未完了",$M159,"")),"")</f>
        <v/>
      </c>
    </row>
    <row r="160" spans="2:27" x14ac:dyDescent="0.2">
      <c r="B160" s="19">
        <f t="shared" si="44"/>
        <v>152</v>
      </c>
      <c r="C160" s="20" t="str">
        <f t="shared" si="42"/>
        <v/>
      </c>
      <c r="D160" s="48"/>
      <c r="E160" s="49"/>
      <c r="F160" s="50"/>
      <c r="G160" s="51"/>
      <c r="H160" s="52"/>
      <c r="I160" s="53"/>
      <c r="J160" s="54"/>
      <c r="K160" s="52"/>
      <c r="L160" s="47" t="str">
        <f>IF(J160="×",0,IF(I160="","",I160/(VLOOKUP(F160,【設定】!$C$6:$D$26,2,FALSE))))</f>
        <v/>
      </c>
      <c r="M160" s="64" t="str">
        <f>IF(J160="×",0,IF(I160="","",I160/(VLOOKUP(F160,【設定】!$C$6:$D$26,2,FALSE))*VLOOKUP(F160,【設定】!$C$6:$E$26,3,FALSE)))</f>
        <v/>
      </c>
      <c r="N160" s="66" t="str">
        <f t="shared" si="38"/>
        <v/>
      </c>
      <c r="O160" s="66" t="str">
        <f t="shared" si="39"/>
        <v/>
      </c>
      <c r="P160" s="66" t="str">
        <f t="shared" si="40"/>
        <v/>
      </c>
      <c r="Q160" s="66" t="str">
        <f t="shared" si="41"/>
        <v/>
      </c>
      <c r="R160" s="66" t="str">
        <f>IF($E160=【設定】!$G$7,IF($J160="○",$M160,""),"")</f>
        <v/>
      </c>
      <c r="S160" s="66" t="str">
        <f>IF($E160=【設定】!$G$7,IF($J160="判定中",$M160,IF($J160="未完了",$M160,"")),"")</f>
        <v/>
      </c>
      <c r="T160" s="66" t="str">
        <f>IF($E160=【設定】!$G$8,IF($J160="○",$M160,""),"")</f>
        <v/>
      </c>
      <c r="U160" s="66" t="str">
        <f>IF($E160=【設定】!$G$8,IF($J160="判定中",$M160,IF($J160="未完了",$M160,"")),"")</f>
        <v/>
      </c>
      <c r="V160" s="66" t="str">
        <f>IF($E160=【設定】!$G$9,IF($J160="○",$M160,""),"")</f>
        <v/>
      </c>
      <c r="W160" s="66" t="str">
        <f>IF($E160=【設定】!$G$9,IF($J160="判定中",$M160,IF($J160="未完了",$M160,"")),"")</f>
        <v/>
      </c>
      <c r="X160" s="66" t="str">
        <f>IF($E160=【設定】!$G$10,IF($J160="○",$M160,""),"")</f>
        <v/>
      </c>
      <c r="Y160" s="66" t="str">
        <f>IF($E160=【設定】!$G$10,IF($J160="判定中",$M160,IF($J160="未完了",$M160,"")),"")</f>
        <v/>
      </c>
      <c r="Z160" s="66" t="str">
        <f>IF($E160=【設定】!$G$11,IF($J160="○",$M160,""),"")</f>
        <v/>
      </c>
      <c r="AA160" s="66" t="str">
        <f>IF($E160=【設定】!$G$11,IF($J160="判定中",$M160,IF($J160="未完了",$M160,"")),"")</f>
        <v/>
      </c>
    </row>
    <row r="161" spans="2:27" x14ac:dyDescent="0.2">
      <c r="B161" s="19">
        <f t="shared" si="44"/>
        <v>153</v>
      </c>
      <c r="C161" s="20" t="str">
        <f t="shared" si="42"/>
        <v/>
      </c>
      <c r="D161" s="48"/>
      <c r="E161" s="49"/>
      <c r="F161" s="50"/>
      <c r="G161" s="51"/>
      <c r="H161" s="52"/>
      <c r="I161" s="53"/>
      <c r="J161" s="54"/>
      <c r="K161" s="52"/>
      <c r="L161" s="47" t="str">
        <f>IF(J161="×",0,IF(I161="","",I161/(VLOOKUP(F161,【設定】!$C$6:$D$26,2,FALSE))))</f>
        <v/>
      </c>
      <c r="M161" s="64" t="str">
        <f>IF(J161="×",0,IF(I161="","",I161/(VLOOKUP(F161,【設定】!$C$6:$D$26,2,FALSE))*VLOOKUP(F161,【設定】!$C$6:$E$26,3,FALSE)))</f>
        <v/>
      </c>
      <c r="N161" s="66" t="str">
        <f t="shared" si="38"/>
        <v/>
      </c>
      <c r="O161" s="66" t="str">
        <f t="shared" si="39"/>
        <v/>
      </c>
      <c r="P161" s="66" t="str">
        <f t="shared" si="40"/>
        <v/>
      </c>
      <c r="Q161" s="66" t="str">
        <f t="shared" si="41"/>
        <v/>
      </c>
      <c r="R161" s="66" t="str">
        <f>IF($E161=【設定】!$G$7,IF($J161="○",$M161,""),"")</f>
        <v/>
      </c>
      <c r="S161" s="66" t="str">
        <f>IF($E161=【設定】!$G$7,IF($J161="判定中",$M161,IF($J161="未完了",$M161,"")),"")</f>
        <v/>
      </c>
      <c r="T161" s="66" t="str">
        <f>IF($E161=【設定】!$G$8,IF($J161="○",$M161,""),"")</f>
        <v/>
      </c>
      <c r="U161" s="66" t="str">
        <f>IF($E161=【設定】!$G$8,IF($J161="判定中",$M161,IF($J161="未完了",$M161,"")),"")</f>
        <v/>
      </c>
      <c r="V161" s="66" t="str">
        <f>IF($E161=【設定】!$G$9,IF($J161="○",$M161,""),"")</f>
        <v/>
      </c>
      <c r="W161" s="66" t="str">
        <f>IF($E161=【設定】!$G$9,IF($J161="判定中",$M161,IF($J161="未完了",$M161,"")),"")</f>
        <v/>
      </c>
      <c r="X161" s="66" t="str">
        <f>IF($E161=【設定】!$G$10,IF($J161="○",$M161,""),"")</f>
        <v/>
      </c>
      <c r="Y161" s="66" t="str">
        <f>IF($E161=【設定】!$G$10,IF($J161="判定中",$M161,IF($J161="未完了",$M161,"")),"")</f>
        <v/>
      </c>
      <c r="Z161" s="66" t="str">
        <f>IF($E161=【設定】!$G$11,IF($J161="○",$M161,""),"")</f>
        <v/>
      </c>
      <c r="AA161" s="66" t="str">
        <f>IF($E161=【設定】!$G$11,IF($J161="判定中",$M161,IF($J161="未完了",$M161,"")),"")</f>
        <v/>
      </c>
    </row>
    <row r="162" spans="2:27" x14ac:dyDescent="0.2">
      <c r="B162" s="19">
        <f t="shared" si="44"/>
        <v>154</v>
      </c>
      <c r="C162" s="20" t="str">
        <f t="shared" si="42"/>
        <v/>
      </c>
      <c r="D162" s="48"/>
      <c r="E162" s="49"/>
      <c r="F162" s="50"/>
      <c r="G162" s="51"/>
      <c r="H162" s="52"/>
      <c r="I162" s="53"/>
      <c r="J162" s="54"/>
      <c r="K162" s="52"/>
      <c r="L162" s="47" t="str">
        <f>IF(J162="×",0,IF(I162="","",I162/(VLOOKUP(F162,【設定】!$C$6:$D$26,2,FALSE))))</f>
        <v/>
      </c>
      <c r="M162" s="64" t="str">
        <f>IF(J162="×",0,IF(I162="","",I162/(VLOOKUP(F162,【設定】!$C$6:$D$26,2,FALSE))*VLOOKUP(F162,【設定】!$C$6:$E$26,3,FALSE)))</f>
        <v/>
      </c>
      <c r="N162" s="66" t="str">
        <f t="shared" si="38"/>
        <v/>
      </c>
      <c r="O162" s="66" t="str">
        <f t="shared" si="39"/>
        <v/>
      </c>
      <c r="P162" s="66" t="str">
        <f t="shared" si="40"/>
        <v/>
      </c>
      <c r="Q162" s="66" t="str">
        <f t="shared" si="41"/>
        <v/>
      </c>
      <c r="R162" s="66" t="str">
        <f>IF($E162=【設定】!$G$7,IF($J162="○",$M162,""),"")</f>
        <v/>
      </c>
      <c r="S162" s="66" t="str">
        <f>IF($E162=【設定】!$G$7,IF($J162="判定中",$M162,IF($J162="未完了",$M162,"")),"")</f>
        <v/>
      </c>
      <c r="T162" s="66" t="str">
        <f>IF($E162=【設定】!$G$8,IF($J162="○",$M162,""),"")</f>
        <v/>
      </c>
      <c r="U162" s="66" t="str">
        <f>IF($E162=【設定】!$G$8,IF($J162="判定中",$M162,IF($J162="未完了",$M162,"")),"")</f>
        <v/>
      </c>
      <c r="V162" s="66" t="str">
        <f>IF($E162=【設定】!$G$9,IF($J162="○",$M162,""),"")</f>
        <v/>
      </c>
      <c r="W162" s="66" t="str">
        <f>IF($E162=【設定】!$G$9,IF($J162="判定中",$M162,IF($J162="未完了",$M162,"")),"")</f>
        <v/>
      </c>
      <c r="X162" s="66" t="str">
        <f>IF($E162=【設定】!$G$10,IF($J162="○",$M162,""),"")</f>
        <v/>
      </c>
      <c r="Y162" s="66" t="str">
        <f>IF($E162=【設定】!$G$10,IF($J162="判定中",$M162,IF($J162="未完了",$M162,"")),"")</f>
        <v/>
      </c>
      <c r="Z162" s="66" t="str">
        <f>IF($E162=【設定】!$G$11,IF($J162="○",$M162,""),"")</f>
        <v/>
      </c>
      <c r="AA162" s="66" t="str">
        <f>IF($E162=【設定】!$G$11,IF($J162="判定中",$M162,IF($J162="未完了",$M162,"")),"")</f>
        <v/>
      </c>
    </row>
    <row r="163" spans="2:27" x14ac:dyDescent="0.2">
      <c r="B163" s="19">
        <f t="shared" si="44"/>
        <v>155</v>
      </c>
      <c r="C163" s="20" t="str">
        <f t="shared" si="42"/>
        <v/>
      </c>
      <c r="D163" s="48"/>
      <c r="E163" s="49"/>
      <c r="F163" s="50"/>
      <c r="G163" s="51"/>
      <c r="H163" s="52"/>
      <c r="I163" s="53"/>
      <c r="J163" s="54"/>
      <c r="K163" s="52"/>
      <c r="L163" s="47" t="str">
        <f>IF(J163="×",0,IF(I163="","",I163/(VLOOKUP(F163,【設定】!$C$6:$D$26,2,FALSE))))</f>
        <v/>
      </c>
      <c r="M163" s="64" t="str">
        <f>IF(J163="×",0,IF(I163="","",I163/(VLOOKUP(F163,【設定】!$C$6:$D$26,2,FALSE))*VLOOKUP(F163,【設定】!$C$6:$E$26,3,FALSE)))</f>
        <v/>
      </c>
      <c r="N163" s="66" t="str">
        <f t="shared" si="38"/>
        <v/>
      </c>
      <c r="O163" s="66" t="str">
        <f t="shared" si="39"/>
        <v/>
      </c>
      <c r="P163" s="66" t="str">
        <f t="shared" si="40"/>
        <v/>
      </c>
      <c r="Q163" s="66" t="str">
        <f t="shared" si="41"/>
        <v/>
      </c>
      <c r="R163" s="66" t="str">
        <f>IF($E163=【設定】!$G$7,IF($J163="○",$M163,""),"")</f>
        <v/>
      </c>
      <c r="S163" s="66" t="str">
        <f>IF($E163=【設定】!$G$7,IF($J163="判定中",$M163,IF($J163="未完了",$M163,"")),"")</f>
        <v/>
      </c>
      <c r="T163" s="66" t="str">
        <f>IF($E163=【設定】!$G$8,IF($J163="○",$M163,""),"")</f>
        <v/>
      </c>
      <c r="U163" s="66" t="str">
        <f>IF($E163=【設定】!$G$8,IF($J163="判定中",$M163,IF($J163="未完了",$M163,"")),"")</f>
        <v/>
      </c>
      <c r="V163" s="66" t="str">
        <f>IF($E163=【設定】!$G$9,IF($J163="○",$M163,""),"")</f>
        <v/>
      </c>
      <c r="W163" s="66" t="str">
        <f>IF($E163=【設定】!$G$9,IF($J163="判定中",$M163,IF($J163="未完了",$M163,"")),"")</f>
        <v/>
      </c>
      <c r="X163" s="66" t="str">
        <f>IF($E163=【設定】!$G$10,IF($J163="○",$M163,""),"")</f>
        <v/>
      </c>
      <c r="Y163" s="66" t="str">
        <f>IF($E163=【設定】!$G$10,IF($J163="判定中",$M163,IF($J163="未完了",$M163,"")),"")</f>
        <v/>
      </c>
      <c r="Z163" s="66" t="str">
        <f>IF($E163=【設定】!$G$11,IF($J163="○",$M163,""),"")</f>
        <v/>
      </c>
      <c r="AA163" s="66" t="str">
        <f>IF($E163=【設定】!$G$11,IF($J163="判定中",$M163,IF($J163="未完了",$M163,"")),"")</f>
        <v/>
      </c>
    </row>
    <row r="164" spans="2:27" x14ac:dyDescent="0.2">
      <c r="B164" s="19">
        <f t="shared" si="44"/>
        <v>156</v>
      </c>
      <c r="C164" s="20" t="str">
        <f t="shared" si="42"/>
        <v/>
      </c>
      <c r="D164" s="48"/>
      <c r="E164" s="49"/>
      <c r="F164" s="50"/>
      <c r="G164" s="51"/>
      <c r="H164" s="52"/>
      <c r="I164" s="53"/>
      <c r="J164" s="54"/>
      <c r="K164" s="52"/>
      <c r="L164" s="47" t="str">
        <f>IF(J164="×",0,IF(I164="","",I164/(VLOOKUP(F164,【設定】!$C$6:$D$26,2,FALSE))))</f>
        <v/>
      </c>
      <c r="M164" s="64" t="str">
        <f>IF(J164="×",0,IF(I164="","",I164/(VLOOKUP(F164,【設定】!$C$6:$D$26,2,FALSE))*VLOOKUP(F164,【設定】!$C$6:$E$26,3,FALSE)))</f>
        <v/>
      </c>
      <c r="N164" s="66" t="str">
        <f t="shared" si="38"/>
        <v/>
      </c>
      <c r="O164" s="66" t="str">
        <f t="shared" si="39"/>
        <v/>
      </c>
      <c r="P164" s="66" t="str">
        <f t="shared" si="40"/>
        <v/>
      </c>
      <c r="Q164" s="66" t="str">
        <f t="shared" si="41"/>
        <v/>
      </c>
      <c r="R164" s="66" t="str">
        <f>IF($E164=【設定】!$G$7,IF($J164="○",$M164,""),"")</f>
        <v/>
      </c>
      <c r="S164" s="66" t="str">
        <f>IF($E164=【設定】!$G$7,IF($J164="判定中",$M164,IF($J164="未完了",$M164,"")),"")</f>
        <v/>
      </c>
      <c r="T164" s="66" t="str">
        <f>IF($E164=【設定】!$G$8,IF($J164="○",$M164,""),"")</f>
        <v/>
      </c>
      <c r="U164" s="66" t="str">
        <f>IF($E164=【設定】!$G$8,IF($J164="判定中",$M164,IF($J164="未完了",$M164,"")),"")</f>
        <v/>
      </c>
      <c r="V164" s="66" t="str">
        <f>IF($E164=【設定】!$G$9,IF($J164="○",$M164,""),"")</f>
        <v/>
      </c>
      <c r="W164" s="66" t="str">
        <f>IF($E164=【設定】!$G$9,IF($J164="判定中",$M164,IF($J164="未完了",$M164,"")),"")</f>
        <v/>
      </c>
      <c r="X164" s="66" t="str">
        <f>IF($E164=【設定】!$G$10,IF($J164="○",$M164,""),"")</f>
        <v/>
      </c>
      <c r="Y164" s="66" t="str">
        <f>IF($E164=【設定】!$G$10,IF($J164="判定中",$M164,IF($J164="未完了",$M164,"")),"")</f>
        <v/>
      </c>
      <c r="Z164" s="66" t="str">
        <f>IF($E164=【設定】!$G$11,IF($J164="○",$M164,""),"")</f>
        <v/>
      </c>
      <c r="AA164" s="66" t="str">
        <f>IF($E164=【設定】!$G$11,IF($J164="判定中",$M164,IF($J164="未完了",$M164,"")),"")</f>
        <v/>
      </c>
    </row>
    <row r="165" spans="2:27" x14ac:dyDescent="0.2">
      <c r="B165" s="19">
        <f t="shared" si="44"/>
        <v>157</v>
      </c>
      <c r="C165" s="20" t="str">
        <f t="shared" si="42"/>
        <v/>
      </c>
      <c r="D165" s="48"/>
      <c r="E165" s="49"/>
      <c r="F165" s="50"/>
      <c r="G165" s="51"/>
      <c r="H165" s="52"/>
      <c r="I165" s="53"/>
      <c r="J165" s="54"/>
      <c r="K165" s="52"/>
      <c r="L165" s="47" t="str">
        <f>IF(J165="×",0,IF(I165="","",I165/(VLOOKUP(F165,【設定】!$C$6:$D$26,2,FALSE))))</f>
        <v/>
      </c>
      <c r="M165" s="64" t="str">
        <f>IF(J165="×",0,IF(I165="","",I165/(VLOOKUP(F165,【設定】!$C$6:$D$26,2,FALSE))*VLOOKUP(F165,【設定】!$C$6:$E$26,3,FALSE)))</f>
        <v/>
      </c>
      <c r="N165" s="66" t="str">
        <f t="shared" si="38"/>
        <v/>
      </c>
      <c r="O165" s="66" t="str">
        <f t="shared" si="39"/>
        <v/>
      </c>
      <c r="P165" s="66" t="str">
        <f t="shared" si="40"/>
        <v/>
      </c>
      <c r="Q165" s="66" t="str">
        <f t="shared" si="41"/>
        <v/>
      </c>
      <c r="R165" s="66" t="str">
        <f>IF($E165=【設定】!$G$7,IF($J165="○",$M165,""),"")</f>
        <v/>
      </c>
      <c r="S165" s="66" t="str">
        <f>IF($E165=【設定】!$G$7,IF($J165="判定中",$M165,IF($J165="未完了",$M165,"")),"")</f>
        <v/>
      </c>
      <c r="T165" s="66" t="str">
        <f>IF($E165=【設定】!$G$8,IF($J165="○",$M165,""),"")</f>
        <v/>
      </c>
      <c r="U165" s="66" t="str">
        <f>IF($E165=【設定】!$G$8,IF($J165="判定中",$M165,IF($J165="未完了",$M165,"")),"")</f>
        <v/>
      </c>
      <c r="V165" s="66" t="str">
        <f>IF($E165=【設定】!$G$9,IF($J165="○",$M165,""),"")</f>
        <v/>
      </c>
      <c r="W165" s="66" t="str">
        <f>IF($E165=【設定】!$G$9,IF($J165="判定中",$M165,IF($J165="未完了",$M165,"")),"")</f>
        <v/>
      </c>
      <c r="X165" s="66" t="str">
        <f>IF($E165=【設定】!$G$10,IF($J165="○",$M165,""),"")</f>
        <v/>
      </c>
      <c r="Y165" s="66" t="str">
        <f>IF($E165=【設定】!$G$10,IF($J165="判定中",$M165,IF($J165="未完了",$M165,"")),"")</f>
        <v/>
      </c>
      <c r="Z165" s="66" t="str">
        <f>IF($E165=【設定】!$G$11,IF($J165="○",$M165,""),"")</f>
        <v/>
      </c>
      <c r="AA165" s="66" t="str">
        <f>IF($E165=【設定】!$G$11,IF($J165="判定中",$M165,IF($J165="未完了",$M165,"")),"")</f>
        <v/>
      </c>
    </row>
    <row r="166" spans="2:27" x14ac:dyDescent="0.2">
      <c r="B166" s="19">
        <f t="shared" si="44"/>
        <v>158</v>
      </c>
      <c r="C166" s="20" t="str">
        <f t="shared" si="42"/>
        <v/>
      </c>
      <c r="D166" s="48"/>
      <c r="E166" s="49"/>
      <c r="F166" s="50"/>
      <c r="G166" s="51"/>
      <c r="H166" s="52"/>
      <c r="I166" s="53"/>
      <c r="J166" s="54"/>
      <c r="K166" s="52"/>
      <c r="L166" s="47" t="str">
        <f>IF(J166="×",0,IF(I166="","",I166/(VLOOKUP(F166,【設定】!$C$6:$D$26,2,FALSE))))</f>
        <v/>
      </c>
      <c r="M166" s="64" t="str">
        <f>IF(J166="×",0,IF(I166="","",I166/(VLOOKUP(F166,【設定】!$C$6:$D$26,2,FALSE))*VLOOKUP(F166,【設定】!$C$6:$E$26,3,FALSE)))</f>
        <v/>
      </c>
      <c r="N166" s="66" t="str">
        <f t="shared" si="38"/>
        <v/>
      </c>
      <c r="O166" s="66" t="str">
        <f t="shared" si="39"/>
        <v/>
      </c>
      <c r="P166" s="66" t="str">
        <f t="shared" si="40"/>
        <v/>
      </c>
      <c r="Q166" s="66" t="str">
        <f t="shared" si="41"/>
        <v/>
      </c>
      <c r="R166" s="66" t="str">
        <f>IF($E166=【設定】!$G$7,IF($J166="○",$M166,""),"")</f>
        <v/>
      </c>
      <c r="S166" s="66" t="str">
        <f>IF($E166=【設定】!$G$7,IF($J166="判定中",$M166,IF($J166="未完了",$M166,"")),"")</f>
        <v/>
      </c>
      <c r="T166" s="66" t="str">
        <f>IF($E166=【設定】!$G$8,IF($J166="○",$M166,""),"")</f>
        <v/>
      </c>
      <c r="U166" s="66" t="str">
        <f>IF($E166=【設定】!$G$8,IF($J166="判定中",$M166,IF($J166="未完了",$M166,"")),"")</f>
        <v/>
      </c>
      <c r="V166" s="66" t="str">
        <f>IF($E166=【設定】!$G$9,IF($J166="○",$M166,""),"")</f>
        <v/>
      </c>
      <c r="W166" s="66" t="str">
        <f>IF($E166=【設定】!$G$9,IF($J166="判定中",$M166,IF($J166="未完了",$M166,"")),"")</f>
        <v/>
      </c>
      <c r="X166" s="66" t="str">
        <f>IF($E166=【設定】!$G$10,IF($J166="○",$M166,""),"")</f>
        <v/>
      </c>
      <c r="Y166" s="66" t="str">
        <f>IF($E166=【設定】!$G$10,IF($J166="判定中",$M166,IF($J166="未完了",$M166,"")),"")</f>
        <v/>
      </c>
      <c r="Z166" s="66" t="str">
        <f>IF($E166=【設定】!$G$11,IF($J166="○",$M166,""),"")</f>
        <v/>
      </c>
      <c r="AA166" s="66" t="str">
        <f>IF($E166=【設定】!$G$11,IF($J166="判定中",$M166,IF($J166="未完了",$M166,"")),"")</f>
        <v/>
      </c>
    </row>
    <row r="167" spans="2:27" x14ac:dyDescent="0.2">
      <c r="B167" s="19">
        <f t="shared" si="44"/>
        <v>159</v>
      </c>
      <c r="C167" s="20" t="str">
        <f t="shared" si="42"/>
        <v/>
      </c>
      <c r="D167" s="48"/>
      <c r="E167" s="49"/>
      <c r="F167" s="50"/>
      <c r="G167" s="51"/>
      <c r="H167" s="52"/>
      <c r="I167" s="53"/>
      <c r="J167" s="54"/>
      <c r="K167" s="52"/>
      <c r="L167" s="47" t="str">
        <f>IF(J167="×",0,IF(I167="","",I167/(VLOOKUP(F167,【設定】!$C$6:$D$26,2,FALSE))))</f>
        <v/>
      </c>
      <c r="M167" s="64" t="str">
        <f>IF(J167="×",0,IF(I167="","",I167/(VLOOKUP(F167,【設定】!$C$6:$D$26,2,FALSE))*VLOOKUP(F167,【設定】!$C$6:$E$26,3,FALSE)))</f>
        <v/>
      </c>
      <c r="N167" s="66" t="str">
        <f t="shared" si="38"/>
        <v/>
      </c>
      <c r="O167" s="66" t="str">
        <f t="shared" si="39"/>
        <v/>
      </c>
      <c r="P167" s="66" t="str">
        <f t="shared" si="40"/>
        <v/>
      </c>
      <c r="Q167" s="66" t="str">
        <f t="shared" si="41"/>
        <v/>
      </c>
      <c r="R167" s="66" t="str">
        <f>IF($E167=【設定】!$G$7,IF($J167="○",$M167,""),"")</f>
        <v/>
      </c>
      <c r="S167" s="66" t="str">
        <f>IF($E167=【設定】!$G$7,IF($J167="判定中",$M167,IF($J167="未完了",$M167,"")),"")</f>
        <v/>
      </c>
      <c r="T167" s="66" t="str">
        <f>IF($E167=【設定】!$G$8,IF($J167="○",$M167,""),"")</f>
        <v/>
      </c>
      <c r="U167" s="66" t="str">
        <f>IF($E167=【設定】!$G$8,IF($J167="判定中",$M167,IF($J167="未完了",$M167,"")),"")</f>
        <v/>
      </c>
      <c r="V167" s="66" t="str">
        <f>IF($E167=【設定】!$G$9,IF($J167="○",$M167,""),"")</f>
        <v/>
      </c>
      <c r="W167" s="66" t="str">
        <f>IF($E167=【設定】!$G$9,IF($J167="判定中",$M167,IF($J167="未完了",$M167,"")),"")</f>
        <v/>
      </c>
      <c r="X167" s="66" t="str">
        <f>IF($E167=【設定】!$G$10,IF($J167="○",$M167,""),"")</f>
        <v/>
      </c>
      <c r="Y167" s="66" t="str">
        <f>IF($E167=【設定】!$G$10,IF($J167="判定中",$M167,IF($J167="未完了",$M167,"")),"")</f>
        <v/>
      </c>
      <c r="Z167" s="66" t="str">
        <f>IF($E167=【設定】!$G$11,IF($J167="○",$M167,""),"")</f>
        <v/>
      </c>
      <c r="AA167" s="66" t="str">
        <f>IF($E167=【設定】!$G$11,IF($J167="判定中",$M167,IF($J167="未完了",$M167,"")),"")</f>
        <v/>
      </c>
    </row>
    <row r="168" spans="2:27" x14ac:dyDescent="0.2">
      <c r="B168" s="19">
        <f t="shared" si="44"/>
        <v>160</v>
      </c>
      <c r="C168" s="20" t="str">
        <f t="shared" si="42"/>
        <v/>
      </c>
      <c r="D168" s="48"/>
      <c r="E168" s="49"/>
      <c r="F168" s="50"/>
      <c r="G168" s="51"/>
      <c r="H168" s="52"/>
      <c r="I168" s="53"/>
      <c r="J168" s="54"/>
      <c r="K168" s="52"/>
      <c r="L168" s="47" t="str">
        <f>IF(J168="×",0,IF(I168="","",I168/(VLOOKUP(F168,【設定】!$C$6:$D$26,2,FALSE))))</f>
        <v/>
      </c>
      <c r="M168" s="64" t="str">
        <f>IF(J168="×",0,IF(I168="","",I168/(VLOOKUP(F168,【設定】!$C$6:$D$26,2,FALSE))*VLOOKUP(F168,【設定】!$C$6:$E$26,3,FALSE)))</f>
        <v/>
      </c>
      <c r="N168" s="66" t="str">
        <f t="shared" si="38"/>
        <v/>
      </c>
      <c r="O168" s="66" t="str">
        <f t="shared" si="39"/>
        <v/>
      </c>
      <c r="P168" s="66" t="str">
        <f t="shared" si="40"/>
        <v/>
      </c>
      <c r="Q168" s="66" t="str">
        <f t="shared" si="41"/>
        <v/>
      </c>
      <c r="R168" s="66" t="str">
        <f>IF($E168=【設定】!$G$7,IF($J168="○",$M168,""),"")</f>
        <v/>
      </c>
      <c r="S168" s="66" t="str">
        <f>IF($E168=【設定】!$G$7,IF($J168="判定中",$M168,IF($J168="未完了",$M168,"")),"")</f>
        <v/>
      </c>
      <c r="T168" s="66" t="str">
        <f>IF($E168=【設定】!$G$8,IF($J168="○",$M168,""),"")</f>
        <v/>
      </c>
      <c r="U168" s="66" t="str">
        <f>IF($E168=【設定】!$G$8,IF($J168="判定中",$M168,IF($J168="未完了",$M168,"")),"")</f>
        <v/>
      </c>
      <c r="V168" s="66" t="str">
        <f>IF($E168=【設定】!$G$9,IF($J168="○",$M168,""),"")</f>
        <v/>
      </c>
      <c r="W168" s="66" t="str">
        <f>IF($E168=【設定】!$G$9,IF($J168="判定中",$M168,IF($J168="未完了",$M168,"")),"")</f>
        <v/>
      </c>
      <c r="X168" s="66" t="str">
        <f>IF($E168=【設定】!$G$10,IF($J168="○",$M168,""),"")</f>
        <v/>
      </c>
      <c r="Y168" s="66" t="str">
        <f>IF($E168=【設定】!$G$10,IF($J168="判定中",$M168,IF($J168="未完了",$M168,"")),"")</f>
        <v/>
      </c>
      <c r="Z168" s="66" t="str">
        <f>IF($E168=【設定】!$G$11,IF($J168="○",$M168,""),"")</f>
        <v/>
      </c>
      <c r="AA168" s="66" t="str">
        <f>IF($E168=【設定】!$G$11,IF($J168="判定中",$M168,IF($J168="未完了",$M168,"")),"")</f>
        <v/>
      </c>
    </row>
    <row r="169" spans="2:27" x14ac:dyDescent="0.2">
      <c r="B169" s="19">
        <f t="shared" si="44"/>
        <v>161</v>
      </c>
      <c r="C169" s="20" t="str">
        <f t="shared" si="42"/>
        <v/>
      </c>
      <c r="D169" s="48"/>
      <c r="E169" s="49"/>
      <c r="F169" s="50"/>
      <c r="G169" s="51"/>
      <c r="H169" s="52"/>
      <c r="I169" s="53"/>
      <c r="J169" s="54"/>
      <c r="K169" s="52"/>
      <c r="L169" s="47" t="str">
        <f>IF(J169="×",0,IF(I169="","",I169/(VLOOKUP(F169,【設定】!$C$6:$D$26,2,FALSE))))</f>
        <v/>
      </c>
      <c r="M169" s="64" t="str">
        <f>IF(J169="×",0,IF(I169="","",I169/(VLOOKUP(F169,【設定】!$C$6:$D$26,2,FALSE))*VLOOKUP(F169,【設定】!$C$6:$E$26,3,FALSE)))</f>
        <v/>
      </c>
      <c r="N169" s="66" t="str">
        <f t="shared" si="38"/>
        <v/>
      </c>
      <c r="O169" s="66" t="str">
        <f t="shared" si="39"/>
        <v/>
      </c>
      <c r="P169" s="66" t="str">
        <f t="shared" si="40"/>
        <v/>
      </c>
      <c r="Q169" s="66" t="str">
        <f t="shared" si="41"/>
        <v/>
      </c>
      <c r="R169" s="66" t="str">
        <f>IF($E169=【設定】!$G$7,IF($J169="○",$M169,""),"")</f>
        <v/>
      </c>
      <c r="S169" s="66" t="str">
        <f>IF($E169=【設定】!$G$7,IF($J169="判定中",$M169,IF($J169="未完了",$M169,"")),"")</f>
        <v/>
      </c>
      <c r="T169" s="66" t="str">
        <f>IF($E169=【設定】!$G$8,IF($J169="○",$M169,""),"")</f>
        <v/>
      </c>
      <c r="U169" s="66" t="str">
        <f>IF($E169=【設定】!$G$8,IF($J169="判定中",$M169,IF($J169="未完了",$M169,"")),"")</f>
        <v/>
      </c>
      <c r="V169" s="66" t="str">
        <f>IF($E169=【設定】!$G$9,IF($J169="○",$M169,""),"")</f>
        <v/>
      </c>
      <c r="W169" s="66" t="str">
        <f>IF($E169=【設定】!$G$9,IF($J169="判定中",$M169,IF($J169="未完了",$M169,"")),"")</f>
        <v/>
      </c>
      <c r="X169" s="66" t="str">
        <f>IF($E169=【設定】!$G$10,IF($J169="○",$M169,""),"")</f>
        <v/>
      </c>
      <c r="Y169" s="66" t="str">
        <f>IF($E169=【設定】!$G$10,IF($J169="判定中",$M169,IF($J169="未完了",$M169,"")),"")</f>
        <v/>
      </c>
      <c r="Z169" s="66" t="str">
        <f>IF($E169=【設定】!$G$11,IF($J169="○",$M169,""),"")</f>
        <v/>
      </c>
      <c r="AA169" s="66" t="str">
        <f>IF($E169=【設定】!$G$11,IF($J169="判定中",$M169,IF($J169="未完了",$M169,"")),"")</f>
        <v/>
      </c>
    </row>
    <row r="170" spans="2:27" x14ac:dyDescent="0.2">
      <c r="B170" s="19">
        <f t="shared" si="44"/>
        <v>162</v>
      </c>
      <c r="C170" s="20" t="str">
        <f t="shared" si="42"/>
        <v/>
      </c>
      <c r="D170" s="48"/>
      <c r="E170" s="49"/>
      <c r="F170" s="50"/>
      <c r="G170" s="51"/>
      <c r="H170" s="52"/>
      <c r="I170" s="53"/>
      <c r="J170" s="54"/>
      <c r="K170" s="52"/>
      <c r="L170" s="47" t="str">
        <f>IF(J170="×",0,IF(I170="","",I170/(VLOOKUP(F170,【設定】!$C$6:$D$26,2,FALSE))))</f>
        <v/>
      </c>
      <c r="M170" s="64" t="str">
        <f>IF(J170="×",0,IF(I170="","",I170/(VLOOKUP(F170,【設定】!$C$6:$D$26,2,FALSE))*VLOOKUP(F170,【設定】!$C$6:$E$26,3,FALSE)))</f>
        <v/>
      </c>
      <c r="N170" s="66" t="str">
        <f t="shared" si="38"/>
        <v/>
      </c>
      <c r="O170" s="66" t="str">
        <f t="shared" si="39"/>
        <v/>
      </c>
      <c r="P170" s="66" t="str">
        <f t="shared" si="40"/>
        <v/>
      </c>
      <c r="Q170" s="66" t="str">
        <f t="shared" si="41"/>
        <v/>
      </c>
      <c r="R170" s="66" t="str">
        <f>IF($E170=【設定】!$G$7,IF($J170="○",$M170,""),"")</f>
        <v/>
      </c>
      <c r="S170" s="66" t="str">
        <f>IF($E170=【設定】!$G$7,IF($J170="判定中",$M170,IF($J170="未完了",$M170,"")),"")</f>
        <v/>
      </c>
      <c r="T170" s="66" t="str">
        <f>IF($E170=【設定】!$G$8,IF($J170="○",$M170,""),"")</f>
        <v/>
      </c>
      <c r="U170" s="66" t="str">
        <f>IF($E170=【設定】!$G$8,IF($J170="判定中",$M170,IF($J170="未完了",$M170,"")),"")</f>
        <v/>
      </c>
      <c r="V170" s="66" t="str">
        <f>IF($E170=【設定】!$G$9,IF($J170="○",$M170,""),"")</f>
        <v/>
      </c>
      <c r="W170" s="66" t="str">
        <f>IF($E170=【設定】!$G$9,IF($J170="判定中",$M170,IF($J170="未完了",$M170,"")),"")</f>
        <v/>
      </c>
      <c r="X170" s="66" t="str">
        <f>IF($E170=【設定】!$G$10,IF($J170="○",$M170,""),"")</f>
        <v/>
      </c>
      <c r="Y170" s="66" t="str">
        <f>IF($E170=【設定】!$G$10,IF($J170="判定中",$M170,IF($J170="未完了",$M170,"")),"")</f>
        <v/>
      </c>
      <c r="Z170" s="66" t="str">
        <f>IF($E170=【設定】!$G$11,IF($J170="○",$M170,""),"")</f>
        <v/>
      </c>
      <c r="AA170" s="66" t="str">
        <f>IF($E170=【設定】!$G$11,IF($J170="判定中",$M170,IF($J170="未完了",$M170,"")),"")</f>
        <v/>
      </c>
    </row>
    <row r="171" spans="2:27" x14ac:dyDescent="0.2">
      <c r="B171" s="19">
        <f t="shared" si="44"/>
        <v>163</v>
      </c>
      <c r="C171" s="20" t="str">
        <f t="shared" si="42"/>
        <v/>
      </c>
      <c r="D171" s="48"/>
      <c r="E171" s="49"/>
      <c r="F171" s="50"/>
      <c r="G171" s="51"/>
      <c r="H171" s="52"/>
      <c r="I171" s="53"/>
      <c r="J171" s="54"/>
      <c r="K171" s="52"/>
      <c r="L171" s="47" t="str">
        <f>IF(J171="×",0,IF(I171="","",I171/(VLOOKUP(F171,【設定】!$C$6:$D$26,2,FALSE))))</f>
        <v/>
      </c>
      <c r="M171" s="64" t="str">
        <f>IF(J171="×",0,IF(I171="","",I171/(VLOOKUP(F171,【設定】!$C$6:$D$26,2,FALSE))*VLOOKUP(F171,【設定】!$C$6:$E$26,3,FALSE)))</f>
        <v/>
      </c>
      <c r="N171" s="66" t="str">
        <f t="shared" si="38"/>
        <v/>
      </c>
      <c r="O171" s="66" t="str">
        <f t="shared" si="39"/>
        <v/>
      </c>
      <c r="P171" s="66" t="str">
        <f t="shared" si="40"/>
        <v/>
      </c>
      <c r="Q171" s="66" t="str">
        <f t="shared" si="41"/>
        <v/>
      </c>
      <c r="R171" s="66" t="str">
        <f>IF($E171=【設定】!$G$7,IF($J171="○",$M171,""),"")</f>
        <v/>
      </c>
      <c r="S171" s="66" t="str">
        <f>IF($E171=【設定】!$G$7,IF($J171="判定中",$M171,IF($J171="未完了",$M171,"")),"")</f>
        <v/>
      </c>
      <c r="T171" s="66" t="str">
        <f>IF($E171=【設定】!$G$8,IF($J171="○",$M171,""),"")</f>
        <v/>
      </c>
      <c r="U171" s="66" t="str">
        <f>IF($E171=【設定】!$G$8,IF($J171="判定中",$M171,IF($J171="未完了",$M171,"")),"")</f>
        <v/>
      </c>
      <c r="V171" s="66" t="str">
        <f>IF($E171=【設定】!$G$9,IF($J171="○",$M171,""),"")</f>
        <v/>
      </c>
      <c r="W171" s="66" t="str">
        <f>IF($E171=【設定】!$G$9,IF($J171="判定中",$M171,IF($J171="未完了",$M171,"")),"")</f>
        <v/>
      </c>
      <c r="X171" s="66" t="str">
        <f>IF($E171=【設定】!$G$10,IF($J171="○",$M171,""),"")</f>
        <v/>
      </c>
      <c r="Y171" s="66" t="str">
        <f>IF($E171=【設定】!$G$10,IF($J171="判定中",$M171,IF($J171="未完了",$M171,"")),"")</f>
        <v/>
      </c>
      <c r="Z171" s="66" t="str">
        <f>IF($E171=【設定】!$G$11,IF($J171="○",$M171,""),"")</f>
        <v/>
      </c>
      <c r="AA171" s="66" t="str">
        <f>IF($E171=【設定】!$G$11,IF($J171="判定中",$M171,IF($J171="未完了",$M171,"")),"")</f>
        <v/>
      </c>
    </row>
    <row r="172" spans="2:27" x14ac:dyDescent="0.2">
      <c r="B172" s="19">
        <f t="shared" si="44"/>
        <v>164</v>
      </c>
      <c r="C172" s="20" t="str">
        <f t="shared" si="42"/>
        <v/>
      </c>
      <c r="D172" s="48"/>
      <c r="E172" s="49"/>
      <c r="F172" s="50"/>
      <c r="G172" s="51"/>
      <c r="H172" s="52"/>
      <c r="I172" s="53"/>
      <c r="J172" s="54"/>
      <c r="K172" s="52"/>
      <c r="L172" s="47" t="str">
        <f>IF(J172="×",0,IF(I172="","",I172/(VLOOKUP(F172,【設定】!$C$6:$D$26,2,FALSE))))</f>
        <v/>
      </c>
      <c r="M172" s="64" t="str">
        <f>IF(J172="×",0,IF(I172="","",I172/(VLOOKUP(F172,【設定】!$C$6:$D$26,2,FALSE))*VLOOKUP(F172,【設定】!$C$6:$E$26,3,FALSE)))</f>
        <v/>
      </c>
      <c r="N172" s="66" t="str">
        <f t="shared" si="38"/>
        <v/>
      </c>
      <c r="O172" s="66" t="str">
        <f t="shared" si="39"/>
        <v/>
      </c>
      <c r="P172" s="66" t="str">
        <f t="shared" si="40"/>
        <v/>
      </c>
      <c r="Q172" s="66" t="str">
        <f t="shared" si="41"/>
        <v/>
      </c>
      <c r="R172" s="66" t="str">
        <f>IF($E172=【設定】!$G$7,IF($J172="○",$M172,""),"")</f>
        <v/>
      </c>
      <c r="S172" s="66" t="str">
        <f>IF($E172=【設定】!$G$7,IF($J172="判定中",$M172,IF($J172="未完了",$M172,"")),"")</f>
        <v/>
      </c>
      <c r="T172" s="66" t="str">
        <f>IF($E172=【設定】!$G$8,IF($J172="○",$M172,""),"")</f>
        <v/>
      </c>
      <c r="U172" s="66" t="str">
        <f>IF($E172=【設定】!$G$8,IF($J172="判定中",$M172,IF($J172="未完了",$M172,"")),"")</f>
        <v/>
      </c>
      <c r="V172" s="66" t="str">
        <f>IF($E172=【設定】!$G$9,IF($J172="○",$M172,""),"")</f>
        <v/>
      </c>
      <c r="W172" s="66" t="str">
        <f>IF($E172=【設定】!$G$9,IF($J172="判定中",$M172,IF($J172="未完了",$M172,"")),"")</f>
        <v/>
      </c>
      <c r="X172" s="66" t="str">
        <f>IF($E172=【設定】!$G$10,IF($J172="○",$M172,""),"")</f>
        <v/>
      </c>
      <c r="Y172" s="66" t="str">
        <f>IF($E172=【設定】!$G$10,IF($J172="判定中",$M172,IF($J172="未完了",$M172,"")),"")</f>
        <v/>
      </c>
      <c r="Z172" s="66" t="str">
        <f>IF($E172=【設定】!$G$11,IF($J172="○",$M172,""),"")</f>
        <v/>
      </c>
      <c r="AA172" s="66" t="str">
        <f>IF($E172=【設定】!$G$11,IF($J172="判定中",$M172,IF($J172="未完了",$M172,"")),"")</f>
        <v/>
      </c>
    </row>
    <row r="173" spans="2:27" x14ac:dyDescent="0.2">
      <c r="B173" s="19">
        <f t="shared" si="44"/>
        <v>165</v>
      </c>
      <c r="C173" s="20" t="str">
        <f t="shared" si="42"/>
        <v/>
      </c>
      <c r="D173" s="48"/>
      <c r="E173" s="49"/>
      <c r="F173" s="50"/>
      <c r="G173" s="51"/>
      <c r="H173" s="52"/>
      <c r="I173" s="53"/>
      <c r="J173" s="54"/>
      <c r="K173" s="52"/>
      <c r="L173" s="47" t="str">
        <f>IF(J173="×",0,IF(I173="","",I173/(VLOOKUP(F173,【設定】!$C$6:$D$26,2,FALSE))))</f>
        <v/>
      </c>
      <c r="M173" s="64" t="str">
        <f>IF(J173="×",0,IF(I173="","",I173/(VLOOKUP(F173,【設定】!$C$6:$D$26,2,FALSE))*VLOOKUP(F173,【設定】!$C$6:$E$26,3,FALSE)))</f>
        <v/>
      </c>
      <c r="N173" s="66" t="str">
        <f t="shared" si="38"/>
        <v/>
      </c>
      <c r="O173" s="66" t="str">
        <f t="shared" si="39"/>
        <v/>
      </c>
      <c r="P173" s="66" t="str">
        <f t="shared" si="40"/>
        <v/>
      </c>
      <c r="Q173" s="66" t="str">
        <f t="shared" si="41"/>
        <v/>
      </c>
      <c r="R173" s="66" t="str">
        <f>IF($E173=【設定】!$G$7,IF($J173="○",$M173,""),"")</f>
        <v/>
      </c>
      <c r="S173" s="66" t="str">
        <f>IF($E173=【設定】!$G$7,IF($J173="判定中",$M173,IF($J173="未完了",$M173,"")),"")</f>
        <v/>
      </c>
      <c r="T173" s="66" t="str">
        <f>IF($E173=【設定】!$G$8,IF($J173="○",$M173,""),"")</f>
        <v/>
      </c>
      <c r="U173" s="66" t="str">
        <f>IF($E173=【設定】!$G$8,IF($J173="判定中",$M173,IF($J173="未完了",$M173,"")),"")</f>
        <v/>
      </c>
      <c r="V173" s="66" t="str">
        <f>IF($E173=【設定】!$G$9,IF($J173="○",$M173,""),"")</f>
        <v/>
      </c>
      <c r="W173" s="66" t="str">
        <f>IF($E173=【設定】!$G$9,IF($J173="判定中",$M173,IF($J173="未完了",$M173,"")),"")</f>
        <v/>
      </c>
      <c r="X173" s="66" t="str">
        <f>IF($E173=【設定】!$G$10,IF($J173="○",$M173,""),"")</f>
        <v/>
      </c>
      <c r="Y173" s="66" t="str">
        <f>IF($E173=【設定】!$G$10,IF($J173="判定中",$M173,IF($J173="未完了",$M173,"")),"")</f>
        <v/>
      </c>
      <c r="Z173" s="66" t="str">
        <f>IF($E173=【設定】!$G$11,IF($J173="○",$M173,""),"")</f>
        <v/>
      </c>
      <c r="AA173" s="66" t="str">
        <f>IF($E173=【設定】!$G$11,IF($J173="判定中",$M173,IF($J173="未完了",$M173,"")),"")</f>
        <v/>
      </c>
    </row>
    <row r="174" spans="2:27" x14ac:dyDescent="0.2">
      <c r="B174" s="19">
        <f t="shared" si="44"/>
        <v>166</v>
      </c>
      <c r="C174" s="20" t="str">
        <f t="shared" si="42"/>
        <v/>
      </c>
      <c r="D174" s="48"/>
      <c r="E174" s="49"/>
      <c r="F174" s="50"/>
      <c r="G174" s="51"/>
      <c r="H174" s="52"/>
      <c r="I174" s="53"/>
      <c r="J174" s="54"/>
      <c r="K174" s="52"/>
      <c r="L174" s="47" t="str">
        <f>IF(J174="×",0,IF(I174="","",I174/(VLOOKUP(F174,【設定】!$C$6:$D$26,2,FALSE))))</f>
        <v/>
      </c>
      <c r="M174" s="64" t="str">
        <f>IF(J174="×",0,IF(I174="","",I174/(VLOOKUP(F174,【設定】!$C$6:$D$26,2,FALSE))*VLOOKUP(F174,【設定】!$C$6:$E$26,3,FALSE)))</f>
        <v/>
      </c>
      <c r="N174" s="66" t="str">
        <f t="shared" si="38"/>
        <v/>
      </c>
      <c r="O174" s="66" t="str">
        <f t="shared" si="39"/>
        <v/>
      </c>
      <c r="P174" s="66" t="str">
        <f t="shared" si="40"/>
        <v/>
      </c>
      <c r="Q174" s="66" t="str">
        <f t="shared" si="41"/>
        <v/>
      </c>
      <c r="R174" s="66" t="str">
        <f>IF($E174=【設定】!$G$7,IF($J174="○",$M174,""),"")</f>
        <v/>
      </c>
      <c r="S174" s="66" t="str">
        <f>IF($E174=【設定】!$G$7,IF($J174="判定中",$M174,IF($J174="未完了",$M174,"")),"")</f>
        <v/>
      </c>
      <c r="T174" s="66" t="str">
        <f>IF($E174=【設定】!$G$8,IF($J174="○",$M174,""),"")</f>
        <v/>
      </c>
      <c r="U174" s="66" t="str">
        <f>IF($E174=【設定】!$G$8,IF($J174="判定中",$M174,IF($J174="未完了",$M174,"")),"")</f>
        <v/>
      </c>
      <c r="V174" s="66" t="str">
        <f>IF($E174=【設定】!$G$9,IF($J174="○",$M174,""),"")</f>
        <v/>
      </c>
      <c r="W174" s="66" t="str">
        <f>IF($E174=【設定】!$G$9,IF($J174="判定中",$M174,IF($J174="未完了",$M174,"")),"")</f>
        <v/>
      </c>
      <c r="X174" s="66" t="str">
        <f>IF($E174=【設定】!$G$10,IF($J174="○",$M174,""),"")</f>
        <v/>
      </c>
      <c r="Y174" s="66" t="str">
        <f>IF($E174=【設定】!$G$10,IF($J174="判定中",$M174,IF($J174="未完了",$M174,"")),"")</f>
        <v/>
      </c>
      <c r="Z174" s="66" t="str">
        <f>IF($E174=【設定】!$G$11,IF($J174="○",$M174,""),"")</f>
        <v/>
      </c>
      <c r="AA174" s="66" t="str">
        <f>IF($E174=【設定】!$G$11,IF($J174="判定中",$M174,IF($J174="未完了",$M174,"")),"")</f>
        <v/>
      </c>
    </row>
    <row r="175" spans="2:27" x14ac:dyDescent="0.2">
      <c r="B175" s="19">
        <f t="shared" si="44"/>
        <v>167</v>
      </c>
      <c r="C175" s="20" t="str">
        <f t="shared" si="42"/>
        <v/>
      </c>
      <c r="D175" s="48"/>
      <c r="E175" s="49"/>
      <c r="F175" s="50"/>
      <c r="G175" s="51"/>
      <c r="H175" s="52"/>
      <c r="I175" s="53"/>
      <c r="J175" s="54"/>
      <c r="K175" s="52"/>
      <c r="L175" s="47" t="str">
        <f>IF(J175="×",0,IF(I175="","",I175/(VLOOKUP(F175,【設定】!$C$6:$D$26,2,FALSE))))</f>
        <v/>
      </c>
      <c r="M175" s="64" t="str">
        <f>IF(J175="×",0,IF(I175="","",I175/(VLOOKUP(F175,【設定】!$C$6:$D$26,2,FALSE))*VLOOKUP(F175,【設定】!$C$6:$E$26,3,FALSE)))</f>
        <v/>
      </c>
      <c r="N175" s="66" t="str">
        <f t="shared" si="38"/>
        <v/>
      </c>
      <c r="O175" s="66" t="str">
        <f t="shared" si="39"/>
        <v/>
      </c>
      <c r="P175" s="66" t="str">
        <f t="shared" si="40"/>
        <v/>
      </c>
      <c r="Q175" s="66" t="str">
        <f t="shared" si="41"/>
        <v/>
      </c>
      <c r="R175" s="66" t="str">
        <f>IF($E175=【設定】!$G$7,IF($J175="○",$M175,""),"")</f>
        <v/>
      </c>
      <c r="S175" s="66" t="str">
        <f>IF($E175=【設定】!$G$7,IF($J175="判定中",$M175,IF($J175="未完了",$M175,"")),"")</f>
        <v/>
      </c>
      <c r="T175" s="66" t="str">
        <f>IF($E175=【設定】!$G$8,IF($J175="○",$M175,""),"")</f>
        <v/>
      </c>
      <c r="U175" s="66" t="str">
        <f>IF($E175=【設定】!$G$8,IF($J175="判定中",$M175,IF($J175="未完了",$M175,"")),"")</f>
        <v/>
      </c>
      <c r="V175" s="66" t="str">
        <f>IF($E175=【設定】!$G$9,IF($J175="○",$M175,""),"")</f>
        <v/>
      </c>
      <c r="W175" s="66" t="str">
        <f>IF($E175=【設定】!$G$9,IF($J175="判定中",$M175,IF($J175="未完了",$M175,"")),"")</f>
        <v/>
      </c>
      <c r="X175" s="66" t="str">
        <f>IF($E175=【設定】!$G$10,IF($J175="○",$M175,""),"")</f>
        <v/>
      </c>
      <c r="Y175" s="66" t="str">
        <f>IF($E175=【設定】!$G$10,IF($J175="判定中",$M175,IF($J175="未完了",$M175,"")),"")</f>
        <v/>
      </c>
      <c r="Z175" s="66" t="str">
        <f>IF($E175=【設定】!$G$11,IF($J175="○",$M175,""),"")</f>
        <v/>
      </c>
      <c r="AA175" s="66" t="str">
        <f>IF($E175=【設定】!$G$11,IF($J175="判定中",$M175,IF($J175="未完了",$M175,"")),"")</f>
        <v/>
      </c>
    </row>
    <row r="176" spans="2:27" x14ac:dyDescent="0.2">
      <c r="B176" s="19">
        <f t="shared" si="44"/>
        <v>168</v>
      </c>
      <c r="C176" s="20" t="str">
        <f t="shared" si="42"/>
        <v/>
      </c>
      <c r="D176" s="48"/>
      <c r="E176" s="49"/>
      <c r="F176" s="50"/>
      <c r="G176" s="51"/>
      <c r="H176" s="52"/>
      <c r="I176" s="53"/>
      <c r="J176" s="54"/>
      <c r="K176" s="52"/>
      <c r="L176" s="47" t="str">
        <f>IF(J176="×",0,IF(I176="","",I176/(VLOOKUP(F176,【設定】!$C$6:$D$26,2,FALSE))))</f>
        <v/>
      </c>
      <c r="M176" s="64" t="str">
        <f>IF(J176="×",0,IF(I176="","",I176/(VLOOKUP(F176,【設定】!$C$6:$D$26,2,FALSE))*VLOOKUP(F176,【設定】!$C$6:$E$26,3,FALSE)))</f>
        <v/>
      </c>
      <c r="N176" s="66" t="str">
        <f t="shared" si="38"/>
        <v/>
      </c>
      <c r="O176" s="66" t="str">
        <f t="shared" si="39"/>
        <v/>
      </c>
      <c r="P176" s="66" t="str">
        <f t="shared" si="40"/>
        <v/>
      </c>
      <c r="Q176" s="66" t="str">
        <f t="shared" si="41"/>
        <v/>
      </c>
      <c r="R176" s="66" t="str">
        <f>IF($E176=【設定】!$G$7,IF($J176="○",$M176,""),"")</f>
        <v/>
      </c>
      <c r="S176" s="66" t="str">
        <f>IF($E176=【設定】!$G$7,IF($J176="判定中",$M176,IF($J176="未完了",$M176,"")),"")</f>
        <v/>
      </c>
      <c r="T176" s="66" t="str">
        <f>IF($E176=【設定】!$G$8,IF($J176="○",$M176,""),"")</f>
        <v/>
      </c>
      <c r="U176" s="66" t="str">
        <f>IF($E176=【設定】!$G$8,IF($J176="判定中",$M176,IF($J176="未完了",$M176,"")),"")</f>
        <v/>
      </c>
      <c r="V176" s="66" t="str">
        <f>IF($E176=【設定】!$G$9,IF($J176="○",$M176,""),"")</f>
        <v/>
      </c>
      <c r="W176" s="66" t="str">
        <f>IF($E176=【設定】!$G$9,IF($J176="判定中",$M176,IF($J176="未完了",$M176,"")),"")</f>
        <v/>
      </c>
      <c r="X176" s="66" t="str">
        <f>IF($E176=【設定】!$G$10,IF($J176="○",$M176,""),"")</f>
        <v/>
      </c>
      <c r="Y176" s="66" t="str">
        <f>IF($E176=【設定】!$G$10,IF($J176="判定中",$M176,IF($J176="未完了",$M176,"")),"")</f>
        <v/>
      </c>
      <c r="Z176" s="66" t="str">
        <f>IF($E176=【設定】!$G$11,IF($J176="○",$M176,""),"")</f>
        <v/>
      </c>
      <c r="AA176" s="66" t="str">
        <f>IF($E176=【設定】!$G$11,IF($J176="判定中",$M176,IF($J176="未完了",$M176,"")),"")</f>
        <v/>
      </c>
    </row>
    <row r="177" spans="2:27" x14ac:dyDescent="0.2">
      <c r="B177" s="19">
        <f t="shared" si="44"/>
        <v>169</v>
      </c>
      <c r="C177" s="20" t="str">
        <f t="shared" ref="C177" si="45">IF(D177="","",TEXT(D177,"YYYY年MM月"))</f>
        <v/>
      </c>
      <c r="D177" s="48"/>
      <c r="E177" s="49"/>
      <c r="F177" s="50"/>
      <c r="G177" s="51"/>
      <c r="H177" s="52"/>
      <c r="I177" s="53"/>
      <c r="J177" s="54"/>
      <c r="K177" s="52"/>
      <c r="L177" s="47" t="str">
        <f>IF(J177="×",0,IF(I177="","",I177/(VLOOKUP(F177,【設定】!$C$6:$D$26,2,FALSE))))</f>
        <v/>
      </c>
      <c r="M177" s="64" t="str">
        <f>IF(J177="×",0,IF(I177="","",I177/(VLOOKUP(F177,【設定】!$C$6:$D$26,2,FALSE))*VLOOKUP(F177,【設定】!$C$6:$E$26,3,FALSE)))</f>
        <v/>
      </c>
      <c r="N177" s="66" t="str">
        <f t="shared" si="38"/>
        <v/>
      </c>
      <c r="O177" s="66" t="str">
        <f t="shared" si="39"/>
        <v/>
      </c>
      <c r="P177" s="66" t="str">
        <f t="shared" si="40"/>
        <v/>
      </c>
      <c r="Q177" s="66" t="str">
        <f t="shared" si="41"/>
        <v/>
      </c>
      <c r="R177" s="66" t="str">
        <f>IF($E177=【設定】!$G$7,IF($J177="○",$M177,""),"")</f>
        <v/>
      </c>
      <c r="S177" s="66" t="str">
        <f>IF($E177=【設定】!$G$7,IF($J177="判定中",$M177,IF($J177="未完了",$M177,"")),"")</f>
        <v/>
      </c>
      <c r="T177" s="66" t="str">
        <f>IF($E177=【設定】!$G$8,IF($J177="○",$M177,""),"")</f>
        <v/>
      </c>
      <c r="U177" s="66" t="str">
        <f>IF($E177=【設定】!$G$8,IF($J177="判定中",$M177,IF($J177="未完了",$M177,"")),"")</f>
        <v/>
      </c>
      <c r="V177" s="66" t="str">
        <f>IF($E177=【設定】!$G$9,IF($J177="○",$M177,""),"")</f>
        <v/>
      </c>
      <c r="W177" s="66" t="str">
        <f>IF($E177=【設定】!$G$9,IF($J177="判定中",$M177,IF($J177="未完了",$M177,"")),"")</f>
        <v/>
      </c>
      <c r="X177" s="66" t="str">
        <f>IF($E177=【設定】!$G$10,IF($J177="○",$M177,""),"")</f>
        <v/>
      </c>
      <c r="Y177" s="66" t="str">
        <f>IF($E177=【設定】!$G$10,IF($J177="判定中",$M177,IF($J177="未完了",$M177,"")),"")</f>
        <v/>
      </c>
      <c r="Z177" s="66" t="str">
        <f>IF($E177=【設定】!$G$11,IF($J177="○",$M177,""),"")</f>
        <v/>
      </c>
      <c r="AA177" s="66" t="str">
        <f>IF($E177=【設定】!$G$11,IF($J177="判定中",$M177,IF($J177="未完了",$M177,"")),"")</f>
        <v/>
      </c>
    </row>
    <row r="178" spans="2:27" x14ac:dyDescent="0.2">
      <c r="B178" s="19">
        <f t="shared" si="44"/>
        <v>170</v>
      </c>
      <c r="C178" s="20" t="str">
        <f t="shared" ref="C178:C221" si="46">IF(D178="","",TEXT(D178,"YYYY年MM月"))</f>
        <v/>
      </c>
      <c r="D178" s="48"/>
      <c r="E178" s="49"/>
      <c r="F178" s="50"/>
      <c r="G178" s="51"/>
      <c r="H178" s="52"/>
      <c r="I178" s="53"/>
      <c r="J178" s="54"/>
      <c r="K178" s="52"/>
      <c r="L178" s="47" t="str">
        <f>IF(J178="×",0,IF(I178="","",I178/(VLOOKUP(F178,【設定】!$C$6:$D$26,2,FALSE))))</f>
        <v/>
      </c>
      <c r="M178" s="64" t="str">
        <f>IF(J178="×",0,IF(I178="","",I178/(VLOOKUP(F178,【設定】!$C$6:$D$26,2,FALSE))*VLOOKUP(F178,【設定】!$C$6:$E$26,3,FALSE)))</f>
        <v/>
      </c>
      <c r="N178" s="66" t="str">
        <f t="shared" si="38"/>
        <v/>
      </c>
      <c r="O178" s="66" t="str">
        <f t="shared" si="39"/>
        <v/>
      </c>
      <c r="P178" s="66" t="str">
        <f t="shared" si="40"/>
        <v/>
      </c>
      <c r="Q178" s="66" t="str">
        <f t="shared" si="41"/>
        <v/>
      </c>
      <c r="R178" s="66" t="str">
        <f>IF($E178=【設定】!$G$7,IF($J178="○",$M178,""),"")</f>
        <v/>
      </c>
      <c r="S178" s="66" t="str">
        <f>IF($E178=【設定】!$G$7,IF($J178="判定中",$M178,IF($J178="未完了",$M178,"")),"")</f>
        <v/>
      </c>
      <c r="T178" s="66" t="str">
        <f>IF($E178=【設定】!$G$8,IF($J178="○",$M178,""),"")</f>
        <v/>
      </c>
      <c r="U178" s="66" t="str">
        <f>IF($E178=【設定】!$G$8,IF($J178="判定中",$M178,IF($J178="未完了",$M178,"")),"")</f>
        <v/>
      </c>
      <c r="V178" s="66" t="str">
        <f>IF($E178=【設定】!$G$9,IF($J178="○",$M178,""),"")</f>
        <v/>
      </c>
      <c r="W178" s="66" t="str">
        <f>IF($E178=【設定】!$G$9,IF($J178="判定中",$M178,IF($J178="未完了",$M178,"")),"")</f>
        <v/>
      </c>
      <c r="X178" s="66" t="str">
        <f>IF($E178=【設定】!$G$10,IF($J178="○",$M178,""),"")</f>
        <v/>
      </c>
      <c r="Y178" s="66" t="str">
        <f>IF($E178=【設定】!$G$10,IF($J178="判定中",$M178,IF($J178="未完了",$M178,"")),"")</f>
        <v/>
      </c>
      <c r="Z178" s="66" t="str">
        <f>IF($E178=【設定】!$G$11,IF($J178="○",$M178,""),"")</f>
        <v/>
      </c>
      <c r="AA178" s="66" t="str">
        <f>IF($E178=【設定】!$G$11,IF($J178="判定中",$M178,IF($J178="未完了",$M178,"")),"")</f>
        <v/>
      </c>
    </row>
    <row r="179" spans="2:27" x14ac:dyDescent="0.2">
      <c r="B179" s="19">
        <f t="shared" si="44"/>
        <v>171</v>
      </c>
      <c r="C179" s="20" t="str">
        <f t="shared" si="46"/>
        <v/>
      </c>
      <c r="D179" s="48"/>
      <c r="E179" s="49"/>
      <c r="F179" s="50"/>
      <c r="G179" s="51"/>
      <c r="H179" s="52"/>
      <c r="I179" s="53"/>
      <c r="J179" s="54"/>
      <c r="K179" s="52"/>
      <c r="L179" s="47" t="str">
        <f>IF(J179="×",0,IF(I179="","",I179/(VLOOKUP(F179,【設定】!$C$6:$D$26,2,FALSE))))</f>
        <v/>
      </c>
      <c r="M179" s="64" t="str">
        <f>IF(J179="×",0,IF(I179="","",I179/(VLOOKUP(F179,【設定】!$C$6:$D$26,2,FALSE))*VLOOKUP(F179,【設定】!$C$6:$E$26,3,FALSE)))</f>
        <v/>
      </c>
      <c r="N179" s="66" t="str">
        <f t="shared" si="38"/>
        <v/>
      </c>
      <c r="O179" s="66" t="str">
        <f t="shared" si="39"/>
        <v/>
      </c>
      <c r="P179" s="66" t="str">
        <f t="shared" si="40"/>
        <v/>
      </c>
      <c r="Q179" s="66" t="str">
        <f t="shared" si="41"/>
        <v/>
      </c>
      <c r="R179" s="66" t="str">
        <f>IF($E179=【設定】!$G$7,IF($J179="○",$M179,""),"")</f>
        <v/>
      </c>
      <c r="S179" s="66" t="str">
        <f>IF($E179=【設定】!$G$7,IF($J179="判定中",$M179,IF($J179="未完了",$M179,"")),"")</f>
        <v/>
      </c>
      <c r="T179" s="66" t="str">
        <f>IF($E179=【設定】!$G$8,IF($J179="○",$M179,""),"")</f>
        <v/>
      </c>
      <c r="U179" s="66" t="str">
        <f>IF($E179=【設定】!$G$8,IF($J179="判定中",$M179,IF($J179="未完了",$M179,"")),"")</f>
        <v/>
      </c>
      <c r="V179" s="66" t="str">
        <f>IF($E179=【設定】!$G$9,IF($J179="○",$M179,""),"")</f>
        <v/>
      </c>
      <c r="W179" s="66" t="str">
        <f>IF($E179=【設定】!$G$9,IF($J179="判定中",$M179,IF($J179="未完了",$M179,"")),"")</f>
        <v/>
      </c>
      <c r="X179" s="66" t="str">
        <f>IF($E179=【設定】!$G$10,IF($J179="○",$M179,""),"")</f>
        <v/>
      </c>
      <c r="Y179" s="66" t="str">
        <f>IF($E179=【設定】!$G$10,IF($J179="判定中",$M179,IF($J179="未完了",$M179,"")),"")</f>
        <v/>
      </c>
      <c r="Z179" s="66" t="str">
        <f>IF($E179=【設定】!$G$11,IF($J179="○",$M179,""),"")</f>
        <v/>
      </c>
      <c r="AA179" s="66" t="str">
        <f>IF($E179=【設定】!$G$11,IF($J179="判定中",$M179,IF($J179="未完了",$M179,"")),"")</f>
        <v/>
      </c>
    </row>
    <row r="180" spans="2:27" x14ac:dyDescent="0.2">
      <c r="B180" s="19">
        <f t="shared" si="44"/>
        <v>172</v>
      </c>
      <c r="C180" s="20" t="str">
        <f t="shared" si="46"/>
        <v/>
      </c>
      <c r="D180" s="48"/>
      <c r="E180" s="49"/>
      <c r="F180" s="50"/>
      <c r="G180" s="51"/>
      <c r="H180" s="52"/>
      <c r="I180" s="53"/>
      <c r="J180" s="54"/>
      <c r="K180" s="52"/>
      <c r="L180" s="47" t="str">
        <f>IF(J180="×",0,IF(I180="","",I180/(VLOOKUP(F180,【設定】!$C$6:$D$26,2,FALSE))))</f>
        <v/>
      </c>
      <c r="M180" s="64" t="str">
        <f>IF(J180="×",0,IF(I180="","",I180/(VLOOKUP(F180,【設定】!$C$6:$D$26,2,FALSE))*VLOOKUP(F180,【設定】!$C$6:$E$26,3,FALSE)))</f>
        <v/>
      </c>
      <c r="N180" s="66" t="str">
        <f t="shared" si="38"/>
        <v/>
      </c>
      <c r="O180" s="66" t="str">
        <f t="shared" si="39"/>
        <v/>
      </c>
      <c r="P180" s="66" t="str">
        <f t="shared" si="40"/>
        <v/>
      </c>
      <c r="Q180" s="66" t="str">
        <f t="shared" si="41"/>
        <v/>
      </c>
      <c r="R180" s="66" t="str">
        <f>IF($E180=【設定】!$G$7,IF($J180="○",$M180,""),"")</f>
        <v/>
      </c>
      <c r="S180" s="66" t="str">
        <f>IF($E180=【設定】!$G$7,IF($J180="判定中",$M180,IF($J180="未完了",$M180,"")),"")</f>
        <v/>
      </c>
      <c r="T180" s="66" t="str">
        <f>IF($E180=【設定】!$G$8,IF($J180="○",$M180,""),"")</f>
        <v/>
      </c>
      <c r="U180" s="66" t="str">
        <f>IF($E180=【設定】!$G$8,IF($J180="判定中",$M180,IF($J180="未完了",$M180,"")),"")</f>
        <v/>
      </c>
      <c r="V180" s="66" t="str">
        <f>IF($E180=【設定】!$G$9,IF($J180="○",$M180,""),"")</f>
        <v/>
      </c>
      <c r="W180" s="66" t="str">
        <f>IF($E180=【設定】!$G$9,IF($J180="判定中",$M180,IF($J180="未完了",$M180,"")),"")</f>
        <v/>
      </c>
      <c r="X180" s="66" t="str">
        <f>IF($E180=【設定】!$G$10,IF($J180="○",$M180,""),"")</f>
        <v/>
      </c>
      <c r="Y180" s="66" t="str">
        <f>IF($E180=【設定】!$G$10,IF($J180="判定中",$M180,IF($J180="未完了",$M180,"")),"")</f>
        <v/>
      </c>
      <c r="Z180" s="66" t="str">
        <f>IF($E180=【設定】!$G$11,IF($J180="○",$M180,""),"")</f>
        <v/>
      </c>
      <c r="AA180" s="66" t="str">
        <f>IF($E180=【設定】!$G$11,IF($J180="判定中",$M180,IF($J180="未完了",$M180,"")),"")</f>
        <v/>
      </c>
    </row>
    <row r="181" spans="2:27" x14ac:dyDescent="0.2">
      <c r="B181" s="19">
        <f t="shared" si="44"/>
        <v>173</v>
      </c>
      <c r="C181" s="20" t="str">
        <f t="shared" si="46"/>
        <v/>
      </c>
      <c r="D181" s="48"/>
      <c r="E181" s="49"/>
      <c r="F181" s="50"/>
      <c r="G181" s="51"/>
      <c r="H181" s="52"/>
      <c r="I181" s="53"/>
      <c r="J181" s="54"/>
      <c r="K181" s="52"/>
      <c r="L181" s="47" t="str">
        <f>IF(J181="×",0,IF(I181="","",I181/(VLOOKUP(F181,【設定】!$C$6:$D$26,2,FALSE))))</f>
        <v/>
      </c>
      <c r="M181" s="64" t="str">
        <f>IF(J181="×",0,IF(I181="","",I181/(VLOOKUP(F181,【設定】!$C$6:$D$26,2,FALSE))*VLOOKUP(F181,【設定】!$C$6:$E$26,3,FALSE)))</f>
        <v/>
      </c>
      <c r="N181" s="66" t="str">
        <f t="shared" si="38"/>
        <v/>
      </c>
      <c r="O181" s="66" t="str">
        <f t="shared" si="39"/>
        <v/>
      </c>
      <c r="P181" s="66" t="str">
        <f t="shared" si="40"/>
        <v/>
      </c>
      <c r="Q181" s="66" t="str">
        <f t="shared" si="41"/>
        <v/>
      </c>
      <c r="R181" s="66" t="str">
        <f>IF($E181=【設定】!$G$7,IF($J181="○",$M181,""),"")</f>
        <v/>
      </c>
      <c r="S181" s="66" t="str">
        <f>IF($E181=【設定】!$G$7,IF($J181="判定中",$M181,IF($J181="未完了",$M181,"")),"")</f>
        <v/>
      </c>
      <c r="T181" s="66" t="str">
        <f>IF($E181=【設定】!$G$8,IF($J181="○",$M181,""),"")</f>
        <v/>
      </c>
      <c r="U181" s="66" t="str">
        <f>IF($E181=【設定】!$G$8,IF($J181="判定中",$M181,IF($J181="未完了",$M181,"")),"")</f>
        <v/>
      </c>
      <c r="V181" s="66" t="str">
        <f>IF($E181=【設定】!$G$9,IF($J181="○",$M181,""),"")</f>
        <v/>
      </c>
      <c r="W181" s="66" t="str">
        <f>IF($E181=【設定】!$G$9,IF($J181="判定中",$M181,IF($J181="未完了",$M181,"")),"")</f>
        <v/>
      </c>
      <c r="X181" s="66" t="str">
        <f>IF($E181=【設定】!$G$10,IF($J181="○",$M181,""),"")</f>
        <v/>
      </c>
      <c r="Y181" s="66" t="str">
        <f>IF($E181=【設定】!$G$10,IF($J181="判定中",$M181,IF($J181="未完了",$M181,"")),"")</f>
        <v/>
      </c>
      <c r="Z181" s="66" t="str">
        <f>IF($E181=【設定】!$G$11,IF($J181="○",$M181,""),"")</f>
        <v/>
      </c>
      <c r="AA181" s="66" t="str">
        <f>IF($E181=【設定】!$G$11,IF($J181="判定中",$M181,IF($J181="未完了",$M181,"")),"")</f>
        <v/>
      </c>
    </row>
    <row r="182" spans="2:27" x14ac:dyDescent="0.2">
      <c r="B182" s="19">
        <f t="shared" si="44"/>
        <v>174</v>
      </c>
      <c r="C182" s="20" t="str">
        <f t="shared" si="46"/>
        <v/>
      </c>
      <c r="D182" s="48"/>
      <c r="E182" s="49"/>
      <c r="F182" s="50"/>
      <c r="G182" s="51"/>
      <c r="H182" s="52"/>
      <c r="I182" s="53"/>
      <c r="J182" s="54"/>
      <c r="K182" s="52"/>
      <c r="L182" s="47" t="str">
        <f>IF(J182="×",0,IF(I182="","",I182/(VLOOKUP(F182,【設定】!$C$6:$D$26,2,FALSE))))</f>
        <v/>
      </c>
      <c r="M182" s="64" t="str">
        <f>IF(J182="×",0,IF(I182="","",I182/(VLOOKUP(F182,【設定】!$C$6:$D$26,2,FALSE))*VLOOKUP(F182,【設定】!$C$6:$E$26,3,FALSE)))</f>
        <v/>
      </c>
      <c r="N182" s="66" t="str">
        <f t="shared" si="38"/>
        <v/>
      </c>
      <c r="O182" s="66" t="str">
        <f t="shared" si="39"/>
        <v/>
      </c>
      <c r="P182" s="66" t="str">
        <f t="shared" si="40"/>
        <v/>
      </c>
      <c r="Q182" s="66" t="str">
        <f t="shared" si="41"/>
        <v/>
      </c>
      <c r="R182" s="66" t="str">
        <f>IF($E182=【設定】!$G$7,IF($J182="○",$M182,""),"")</f>
        <v/>
      </c>
      <c r="S182" s="66" t="str">
        <f>IF($E182=【設定】!$G$7,IF($J182="判定中",$M182,IF($J182="未完了",$M182,"")),"")</f>
        <v/>
      </c>
      <c r="T182" s="66" t="str">
        <f>IF($E182=【設定】!$G$8,IF($J182="○",$M182,""),"")</f>
        <v/>
      </c>
      <c r="U182" s="66" t="str">
        <f>IF($E182=【設定】!$G$8,IF($J182="判定中",$M182,IF($J182="未完了",$M182,"")),"")</f>
        <v/>
      </c>
      <c r="V182" s="66" t="str">
        <f>IF($E182=【設定】!$G$9,IF($J182="○",$M182,""),"")</f>
        <v/>
      </c>
      <c r="W182" s="66" t="str">
        <f>IF($E182=【設定】!$G$9,IF($J182="判定中",$M182,IF($J182="未完了",$M182,"")),"")</f>
        <v/>
      </c>
      <c r="X182" s="66" t="str">
        <f>IF($E182=【設定】!$G$10,IF($J182="○",$M182,""),"")</f>
        <v/>
      </c>
      <c r="Y182" s="66" t="str">
        <f>IF($E182=【設定】!$G$10,IF($J182="判定中",$M182,IF($J182="未完了",$M182,"")),"")</f>
        <v/>
      </c>
      <c r="Z182" s="66" t="str">
        <f>IF($E182=【設定】!$G$11,IF($J182="○",$M182,""),"")</f>
        <v/>
      </c>
      <c r="AA182" s="66" t="str">
        <f>IF($E182=【設定】!$G$11,IF($J182="判定中",$M182,IF($J182="未完了",$M182,"")),"")</f>
        <v/>
      </c>
    </row>
    <row r="183" spans="2:27" x14ac:dyDescent="0.2">
      <c r="B183" s="19">
        <f t="shared" si="44"/>
        <v>175</v>
      </c>
      <c r="C183" s="20" t="str">
        <f t="shared" si="46"/>
        <v/>
      </c>
      <c r="D183" s="48"/>
      <c r="E183" s="49"/>
      <c r="F183" s="50"/>
      <c r="G183" s="51"/>
      <c r="H183" s="52"/>
      <c r="I183" s="53"/>
      <c r="J183" s="54"/>
      <c r="K183" s="52"/>
      <c r="L183" s="47" t="str">
        <f>IF(J183="×",0,IF(I183="","",I183/(VLOOKUP(F183,【設定】!$C$6:$D$26,2,FALSE))))</f>
        <v/>
      </c>
      <c r="M183" s="64" t="str">
        <f>IF(J183="×",0,IF(I183="","",I183/(VLOOKUP(F183,【設定】!$C$6:$D$26,2,FALSE))*VLOOKUP(F183,【設定】!$C$6:$E$26,3,FALSE)))</f>
        <v/>
      </c>
      <c r="N183" s="66" t="str">
        <f t="shared" si="38"/>
        <v/>
      </c>
      <c r="O183" s="66" t="str">
        <f t="shared" si="39"/>
        <v/>
      </c>
      <c r="P183" s="66" t="str">
        <f t="shared" si="40"/>
        <v/>
      </c>
      <c r="Q183" s="66" t="str">
        <f t="shared" si="41"/>
        <v/>
      </c>
      <c r="R183" s="66" t="str">
        <f>IF($E183=【設定】!$G$7,IF($J183="○",$M183,""),"")</f>
        <v/>
      </c>
      <c r="S183" s="66" t="str">
        <f>IF($E183=【設定】!$G$7,IF($J183="判定中",$M183,IF($J183="未完了",$M183,"")),"")</f>
        <v/>
      </c>
      <c r="T183" s="66" t="str">
        <f>IF($E183=【設定】!$G$8,IF($J183="○",$M183,""),"")</f>
        <v/>
      </c>
      <c r="U183" s="66" t="str">
        <f>IF($E183=【設定】!$G$8,IF($J183="判定中",$M183,IF($J183="未完了",$M183,"")),"")</f>
        <v/>
      </c>
      <c r="V183" s="66" t="str">
        <f>IF($E183=【設定】!$G$9,IF($J183="○",$M183,""),"")</f>
        <v/>
      </c>
      <c r="W183" s="66" t="str">
        <f>IF($E183=【設定】!$G$9,IF($J183="判定中",$M183,IF($J183="未完了",$M183,"")),"")</f>
        <v/>
      </c>
      <c r="X183" s="66" t="str">
        <f>IF($E183=【設定】!$G$10,IF($J183="○",$M183,""),"")</f>
        <v/>
      </c>
      <c r="Y183" s="66" t="str">
        <f>IF($E183=【設定】!$G$10,IF($J183="判定中",$M183,IF($J183="未完了",$M183,"")),"")</f>
        <v/>
      </c>
      <c r="Z183" s="66" t="str">
        <f>IF($E183=【設定】!$G$11,IF($J183="○",$M183,""),"")</f>
        <v/>
      </c>
      <c r="AA183" s="66" t="str">
        <f>IF($E183=【設定】!$G$11,IF($J183="判定中",$M183,IF($J183="未完了",$M183,"")),"")</f>
        <v/>
      </c>
    </row>
    <row r="184" spans="2:27" x14ac:dyDescent="0.2">
      <c r="B184" s="19">
        <f t="shared" si="44"/>
        <v>176</v>
      </c>
      <c r="C184" s="20" t="str">
        <f t="shared" si="46"/>
        <v/>
      </c>
      <c r="D184" s="48"/>
      <c r="E184" s="49"/>
      <c r="F184" s="50"/>
      <c r="G184" s="51"/>
      <c r="H184" s="52"/>
      <c r="I184" s="53"/>
      <c r="J184" s="54"/>
      <c r="K184" s="52"/>
      <c r="L184" s="47" t="str">
        <f>IF(J184="×",0,IF(I184="","",I184/(VLOOKUP(F184,【設定】!$C$6:$D$26,2,FALSE))))</f>
        <v/>
      </c>
      <c r="M184" s="64" t="str">
        <f>IF(J184="×",0,IF(I184="","",I184/(VLOOKUP(F184,【設定】!$C$6:$D$26,2,FALSE))*VLOOKUP(F184,【設定】!$C$6:$E$26,3,FALSE)))</f>
        <v/>
      </c>
      <c r="N184" s="66" t="str">
        <f t="shared" si="38"/>
        <v/>
      </c>
      <c r="O184" s="66" t="str">
        <f t="shared" si="39"/>
        <v/>
      </c>
      <c r="P184" s="66" t="str">
        <f t="shared" si="40"/>
        <v/>
      </c>
      <c r="Q184" s="66" t="str">
        <f t="shared" si="41"/>
        <v/>
      </c>
      <c r="R184" s="66" t="str">
        <f>IF($E184=【設定】!$G$7,IF($J184="○",$M184,""),"")</f>
        <v/>
      </c>
      <c r="S184" s="66" t="str">
        <f>IF($E184=【設定】!$G$7,IF($J184="判定中",$M184,IF($J184="未完了",$M184,"")),"")</f>
        <v/>
      </c>
      <c r="T184" s="66" t="str">
        <f>IF($E184=【設定】!$G$8,IF($J184="○",$M184,""),"")</f>
        <v/>
      </c>
      <c r="U184" s="66" t="str">
        <f>IF($E184=【設定】!$G$8,IF($J184="判定中",$M184,IF($J184="未完了",$M184,"")),"")</f>
        <v/>
      </c>
      <c r="V184" s="66" t="str">
        <f>IF($E184=【設定】!$G$9,IF($J184="○",$M184,""),"")</f>
        <v/>
      </c>
      <c r="W184" s="66" t="str">
        <f>IF($E184=【設定】!$G$9,IF($J184="判定中",$M184,IF($J184="未完了",$M184,"")),"")</f>
        <v/>
      </c>
      <c r="X184" s="66" t="str">
        <f>IF($E184=【設定】!$G$10,IF($J184="○",$M184,""),"")</f>
        <v/>
      </c>
      <c r="Y184" s="66" t="str">
        <f>IF($E184=【設定】!$G$10,IF($J184="判定中",$M184,IF($J184="未完了",$M184,"")),"")</f>
        <v/>
      </c>
      <c r="Z184" s="66" t="str">
        <f>IF($E184=【設定】!$G$11,IF($J184="○",$M184,""),"")</f>
        <v/>
      </c>
      <c r="AA184" s="66" t="str">
        <f>IF($E184=【設定】!$G$11,IF($J184="判定中",$M184,IF($J184="未完了",$M184,"")),"")</f>
        <v/>
      </c>
    </row>
    <row r="185" spans="2:27" x14ac:dyDescent="0.2">
      <c r="B185" s="19">
        <f t="shared" si="44"/>
        <v>177</v>
      </c>
      <c r="C185" s="20" t="str">
        <f t="shared" si="46"/>
        <v/>
      </c>
      <c r="D185" s="48"/>
      <c r="E185" s="49"/>
      <c r="F185" s="50"/>
      <c r="G185" s="51"/>
      <c r="H185" s="52"/>
      <c r="I185" s="53"/>
      <c r="J185" s="54"/>
      <c r="K185" s="52"/>
      <c r="L185" s="47" t="str">
        <f>IF(J185="×",0,IF(I185="","",I185/(VLOOKUP(F185,【設定】!$C$6:$D$26,2,FALSE))))</f>
        <v/>
      </c>
      <c r="M185" s="64" t="str">
        <f>IF(J185="×",0,IF(I185="","",I185/(VLOOKUP(F185,【設定】!$C$6:$D$26,2,FALSE))*VLOOKUP(F185,【設定】!$C$6:$E$26,3,FALSE)))</f>
        <v/>
      </c>
      <c r="N185" s="66" t="str">
        <f t="shared" si="38"/>
        <v/>
      </c>
      <c r="O185" s="66" t="str">
        <f t="shared" si="39"/>
        <v/>
      </c>
      <c r="P185" s="66" t="str">
        <f t="shared" si="40"/>
        <v/>
      </c>
      <c r="Q185" s="66" t="str">
        <f t="shared" si="41"/>
        <v/>
      </c>
      <c r="R185" s="66" t="str">
        <f>IF($E185=【設定】!$G$7,IF($J185="○",$M185,""),"")</f>
        <v/>
      </c>
      <c r="S185" s="66" t="str">
        <f>IF($E185=【設定】!$G$7,IF($J185="判定中",$M185,IF($J185="未完了",$M185,"")),"")</f>
        <v/>
      </c>
      <c r="T185" s="66" t="str">
        <f>IF($E185=【設定】!$G$8,IF($J185="○",$M185,""),"")</f>
        <v/>
      </c>
      <c r="U185" s="66" t="str">
        <f>IF($E185=【設定】!$G$8,IF($J185="判定中",$M185,IF($J185="未完了",$M185,"")),"")</f>
        <v/>
      </c>
      <c r="V185" s="66" t="str">
        <f>IF($E185=【設定】!$G$9,IF($J185="○",$M185,""),"")</f>
        <v/>
      </c>
      <c r="W185" s="66" t="str">
        <f>IF($E185=【設定】!$G$9,IF($J185="判定中",$M185,IF($J185="未完了",$M185,"")),"")</f>
        <v/>
      </c>
      <c r="X185" s="66" t="str">
        <f>IF($E185=【設定】!$G$10,IF($J185="○",$M185,""),"")</f>
        <v/>
      </c>
      <c r="Y185" s="66" t="str">
        <f>IF($E185=【設定】!$G$10,IF($J185="判定中",$M185,IF($J185="未完了",$M185,"")),"")</f>
        <v/>
      </c>
      <c r="Z185" s="66" t="str">
        <f>IF($E185=【設定】!$G$11,IF($J185="○",$M185,""),"")</f>
        <v/>
      </c>
      <c r="AA185" s="66" t="str">
        <f>IF($E185=【設定】!$G$11,IF($J185="判定中",$M185,IF($J185="未完了",$M185,"")),"")</f>
        <v/>
      </c>
    </row>
    <row r="186" spans="2:27" x14ac:dyDescent="0.2">
      <c r="B186" s="19">
        <f t="shared" si="44"/>
        <v>178</v>
      </c>
      <c r="C186" s="20" t="str">
        <f t="shared" si="46"/>
        <v/>
      </c>
      <c r="D186" s="48"/>
      <c r="E186" s="49"/>
      <c r="F186" s="50"/>
      <c r="G186" s="51"/>
      <c r="H186" s="52"/>
      <c r="I186" s="53"/>
      <c r="J186" s="54"/>
      <c r="K186" s="52"/>
      <c r="L186" s="47" t="str">
        <f>IF(J186="×",0,IF(I186="","",I186/(VLOOKUP(F186,【設定】!$C$6:$D$26,2,FALSE))))</f>
        <v/>
      </c>
      <c r="M186" s="64" t="str">
        <f>IF(J186="×",0,IF(I186="","",I186/(VLOOKUP(F186,【設定】!$C$6:$D$26,2,FALSE))*VLOOKUP(F186,【設定】!$C$6:$E$26,3,FALSE)))</f>
        <v/>
      </c>
      <c r="N186" s="66" t="str">
        <f t="shared" si="38"/>
        <v/>
      </c>
      <c r="O186" s="66" t="str">
        <f t="shared" si="39"/>
        <v/>
      </c>
      <c r="P186" s="66" t="str">
        <f t="shared" si="40"/>
        <v/>
      </c>
      <c r="Q186" s="66" t="str">
        <f t="shared" si="41"/>
        <v/>
      </c>
      <c r="R186" s="66" t="str">
        <f>IF($E186=【設定】!$G$7,IF($J186="○",$M186,""),"")</f>
        <v/>
      </c>
      <c r="S186" s="66" t="str">
        <f>IF($E186=【設定】!$G$7,IF($J186="判定中",$M186,IF($J186="未完了",$M186,"")),"")</f>
        <v/>
      </c>
      <c r="T186" s="66" t="str">
        <f>IF($E186=【設定】!$G$8,IF($J186="○",$M186,""),"")</f>
        <v/>
      </c>
      <c r="U186" s="66" t="str">
        <f>IF($E186=【設定】!$G$8,IF($J186="判定中",$M186,IF($J186="未完了",$M186,"")),"")</f>
        <v/>
      </c>
      <c r="V186" s="66" t="str">
        <f>IF($E186=【設定】!$G$9,IF($J186="○",$M186,""),"")</f>
        <v/>
      </c>
      <c r="W186" s="66" t="str">
        <f>IF($E186=【設定】!$G$9,IF($J186="判定中",$M186,IF($J186="未完了",$M186,"")),"")</f>
        <v/>
      </c>
      <c r="X186" s="66" t="str">
        <f>IF($E186=【設定】!$G$10,IF($J186="○",$M186,""),"")</f>
        <v/>
      </c>
      <c r="Y186" s="66" t="str">
        <f>IF($E186=【設定】!$G$10,IF($J186="判定中",$M186,IF($J186="未完了",$M186,"")),"")</f>
        <v/>
      </c>
      <c r="Z186" s="66" t="str">
        <f>IF($E186=【設定】!$G$11,IF($J186="○",$M186,""),"")</f>
        <v/>
      </c>
      <c r="AA186" s="66" t="str">
        <f>IF($E186=【設定】!$G$11,IF($J186="判定中",$M186,IF($J186="未完了",$M186,"")),"")</f>
        <v/>
      </c>
    </row>
    <row r="187" spans="2:27" x14ac:dyDescent="0.2">
      <c r="B187" s="19">
        <f t="shared" ref="B187" si="47">B186+1</f>
        <v>179</v>
      </c>
      <c r="C187" s="20" t="str">
        <f t="shared" si="46"/>
        <v/>
      </c>
      <c r="D187" s="48"/>
      <c r="E187" s="49"/>
      <c r="F187" s="50"/>
      <c r="G187" s="51"/>
      <c r="H187" s="52"/>
      <c r="I187" s="53"/>
      <c r="J187" s="54"/>
      <c r="K187" s="52"/>
      <c r="L187" s="47" t="str">
        <f>IF(J187="×",0,IF(I187="","",I187/(VLOOKUP(F187,【設定】!$C$6:$D$26,2,FALSE))))</f>
        <v/>
      </c>
      <c r="M187" s="64" t="str">
        <f>IF(J187="×",0,IF(I187="","",I187/(VLOOKUP(F187,【設定】!$C$6:$D$26,2,FALSE))*VLOOKUP(F187,【設定】!$C$6:$E$26,3,FALSE)))</f>
        <v/>
      </c>
      <c r="N187" s="66" t="str">
        <f t="shared" si="38"/>
        <v/>
      </c>
      <c r="O187" s="66" t="str">
        <f t="shared" si="39"/>
        <v/>
      </c>
      <c r="P187" s="66" t="str">
        <f t="shared" si="40"/>
        <v/>
      </c>
      <c r="Q187" s="66" t="str">
        <f t="shared" si="41"/>
        <v/>
      </c>
      <c r="R187" s="66" t="str">
        <f>IF($E187=【設定】!$G$7,IF($J187="○",$M187,""),"")</f>
        <v/>
      </c>
      <c r="S187" s="66" t="str">
        <f>IF($E187=【設定】!$G$7,IF($J187="判定中",$M187,IF($J187="未完了",$M187,"")),"")</f>
        <v/>
      </c>
      <c r="T187" s="66" t="str">
        <f>IF($E187=【設定】!$G$8,IF($J187="○",$M187,""),"")</f>
        <v/>
      </c>
      <c r="U187" s="66" t="str">
        <f>IF($E187=【設定】!$G$8,IF($J187="判定中",$M187,IF($J187="未完了",$M187,"")),"")</f>
        <v/>
      </c>
      <c r="V187" s="66" t="str">
        <f>IF($E187=【設定】!$G$9,IF($J187="○",$M187,""),"")</f>
        <v/>
      </c>
      <c r="W187" s="66" t="str">
        <f>IF($E187=【設定】!$G$9,IF($J187="判定中",$M187,IF($J187="未完了",$M187,"")),"")</f>
        <v/>
      </c>
      <c r="X187" s="66" t="str">
        <f>IF($E187=【設定】!$G$10,IF($J187="○",$M187,""),"")</f>
        <v/>
      </c>
      <c r="Y187" s="66" t="str">
        <f>IF($E187=【設定】!$G$10,IF($J187="判定中",$M187,IF($J187="未完了",$M187,"")),"")</f>
        <v/>
      </c>
      <c r="Z187" s="66" t="str">
        <f>IF($E187=【設定】!$G$11,IF($J187="○",$M187,""),"")</f>
        <v/>
      </c>
      <c r="AA187" s="66" t="str">
        <f>IF($E187=【設定】!$G$11,IF($J187="判定中",$M187,IF($J187="未完了",$M187,"")),"")</f>
        <v/>
      </c>
    </row>
    <row r="188" spans="2:27" x14ac:dyDescent="0.2">
      <c r="B188" s="19">
        <f t="shared" ref="B188:B214" si="48">B187+1</f>
        <v>180</v>
      </c>
      <c r="C188" s="20" t="str">
        <f t="shared" si="46"/>
        <v/>
      </c>
      <c r="D188" s="48"/>
      <c r="E188" s="49"/>
      <c r="F188" s="50"/>
      <c r="G188" s="51"/>
      <c r="H188" s="52"/>
      <c r="I188" s="53"/>
      <c r="J188" s="54"/>
      <c r="K188" s="52"/>
      <c r="L188" s="47" t="str">
        <f>IF(J188="×",0,IF(I188="","",I188/(VLOOKUP(F188,【設定】!$C$6:$D$26,2,FALSE))))</f>
        <v/>
      </c>
      <c r="M188" s="64" t="str">
        <f>IF(J188="×",0,IF(I188="","",I188/(VLOOKUP(F188,【設定】!$C$6:$D$26,2,FALSE))*VLOOKUP(F188,【設定】!$C$6:$E$26,3,FALSE)))</f>
        <v/>
      </c>
      <c r="N188" s="66" t="str">
        <f t="shared" si="38"/>
        <v/>
      </c>
      <c r="O188" s="66" t="str">
        <f t="shared" si="39"/>
        <v/>
      </c>
      <c r="P188" s="66" t="str">
        <f t="shared" si="40"/>
        <v/>
      </c>
      <c r="Q188" s="66" t="str">
        <f t="shared" si="41"/>
        <v/>
      </c>
      <c r="R188" s="66" t="str">
        <f>IF($E188=【設定】!$G$7,IF($J188="○",$M188,""),"")</f>
        <v/>
      </c>
      <c r="S188" s="66" t="str">
        <f>IF($E188=【設定】!$G$7,IF($J188="判定中",$M188,IF($J188="未完了",$M188,"")),"")</f>
        <v/>
      </c>
      <c r="T188" s="66" t="str">
        <f>IF($E188=【設定】!$G$8,IF($J188="○",$M188,""),"")</f>
        <v/>
      </c>
      <c r="U188" s="66" t="str">
        <f>IF($E188=【設定】!$G$8,IF($J188="判定中",$M188,IF($J188="未完了",$M188,"")),"")</f>
        <v/>
      </c>
      <c r="V188" s="66" t="str">
        <f>IF($E188=【設定】!$G$9,IF($J188="○",$M188,""),"")</f>
        <v/>
      </c>
      <c r="W188" s="66" t="str">
        <f>IF($E188=【設定】!$G$9,IF($J188="判定中",$M188,IF($J188="未完了",$M188,"")),"")</f>
        <v/>
      </c>
      <c r="X188" s="66" t="str">
        <f>IF($E188=【設定】!$G$10,IF($J188="○",$M188,""),"")</f>
        <v/>
      </c>
      <c r="Y188" s="66" t="str">
        <f>IF($E188=【設定】!$G$10,IF($J188="判定中",$M188,IF($J188="未完了",$M188,"")),"")</f>
        <v/>
      </c>
      <c r="Z188" s="66" t="str">
        <f>IF($E188=【設定】!$G$11,IF($J188="○",$M188,""),"")</f>
        <v/>
      </c>
      <c r="AA188" s="66" t="str">
        <f>IF($E188=【設定】!$G$11,IF($J188="判定中",$M188,IF($J188="未完了",$M188,"")),"")</f>
        <v/>
      </c>
    </row>
    <row r="189" spans="2:27" x14ac:dyDescent="0.2">
      <c r="B189" s="19">
        <f t="shared" si="48"/>
        <v>181</v>
      </c>
      <c r="C189" s="20" t="str">
        <f t="shared" si="46"/>
        <v/>
      </c>
      <c r="D189" s="48"/>
      <c r="E189" s="49"/>
      <c r="F189" s="50"/>
      <c r="G189" s="51"/>
      <c r="H189" s="52"/>
      <c r="I189" s="53"/>
      <c r="J189" s="54"/>
      <c r="K189" s="52"/>
      <c r="L189" s="47" t="str">
        <f>IF(J189="×",0,IF(I189="","",I189/(VLOOKUP(F189,【設定】!$C$6:$D$26,2,FALSE))))</f>
        <v/>
      </c>
      <c r="M189" s="64" t="str">
        <f>IF(J189="×",0,IF(I189="","",I189/(VLOOKUP(F189,【設定】!$C$6:$D$26,2,FALSE))*VLOOKUP(F189,【設定】!$C$6:$E$26,3,FALSE)))</f>
        <v/>
      </c>
      <c r="N189" s="66" t="str">
        <f t="shared" si="38"/>
        <v/>
      </c>
      <c r="O189" s="66" t="str">
        <f t="shared" si="39"/>
        <v/>
      </c>
      <c r="P189" s="66" t="str">
        <f t="shared" si="40"/>
        <v/>
      </c>
      <c r="Q189" s="66" t="str">
        <f t="shared" si="41"/>
        <v/>
      </c>
      <c r="R189" s="66" t="str">
        <f>IF($E189=【設定】!$G$7,IF($J189="○",$M189,""),"")</f>
        <v/>
      </c>
      <c r="S189" s="66" t="str">
        <f>IF($E189=【設定】!$G$7,IF($J189="判定中",$M189,IF($J189="未完了",$M189,"")),"")</f>
        <v/>
      </c>
      <c r="T189" s="66" t="str">
        <f>IF($E189=【設定】!$G$8,IF($J189="○",$M189,""),"")</f>
        <v/>
      </c>
      <c r="U189" s="66" t="str">
        <f>IF($E189=【設定】!$G$8,IF($J189="判定中",$M189,IF($J189="未完了",$M189,"")),"")</f>
        <v/>
      </c>
      <c r="V189" s="66" t="str">
        <f>IF($E189=【設定】!$G$9,IF($J189="○",$M189,""),"")</f>
        <v/>
      </c>
      <c r="W189" s="66" t="str">
        <f>IF($E189=【設定】!$G$9,IF($J189="判定中",$M189,IF($J189="未完了",$M189,"")),"")</f>
        <v/>
      </c>
      <c r="X189" s="66" t="str">
        <f>IF($E189=【設定】!$G$10,IF($J189="○",$M189,""),"")</f>
        <v/>
      </c>
      <c r="Y189" s="66" t="str">
        <f>IF($E189=【設定】!$G$10,IF($J189="判定中",$M189,IF($J189="未完了",$M189,"")),"")</f>
        <v/>
      </c>
      <c r="Z189" s="66" t="str">
        <f>IF($E189=【設定】!$G$11,IF($J189="○",$M189,""),"")</f>
        <v/>
      </c>
      <c r="AA189" s="66" t="str">
        <f>IF($E189=【設定】!$G$11,IF($J189="判定中",$M189,IF($J189="未完了",$M189,"")),"")</f>
        <v/>
      </c>
    </row>
    <row r="190" spans="2:27" x14ac:dyDescent="0.2">
      <c r="B190" s="19">
        <f t="shared" si="48"/>
        <v>182</v>
      </c>
      <c r="C190" s="20" t="str">
        <f t="shared" si="46"/>
        <v/>
      </c>
      <c r="D190" s="48"/>
      <c r="E190" s="49"/>
      <c r="F190" s="50"/>
      <c r="G190" s="51"/>
      <c r="H190" s="52"/>
      <c r="I190" s="53"/>
      <c r="J190" s="54"/>
      <c r="K190" s="52"/>
      <c r="L190" s="47" t="str">
        <f>IF(J190="×",0,IF(I190="","",I190/(VLOOKUP(F190,【設定】!$C$6:$D$26,2,FALSE))))</f>
        <v/>
      </c>
      <c r="M190" s="64" t="str">
        <f>IF(J190="×",0,IF(I190="","",I190/(VLOOKUP(F190,【設定】!$C$6:$D$26,2,FALSE))*VLOOKUP(F190,【設定】!$C$6:$E$26,3,FALSE)))</f>
        <v/>
      </c>
      <c r="N190" s="66" t="str">
        <f t="shared" si="38"/>
        <v/>
      </c>
      <c r="O190" s="66" t="str">
        <f t="shared" si="39"/>
        <v/>
      </c>
      <c r="P190" s="66" t="str">
        <f t="shared" si="40"/>
        <v/>
      </c>
      <c r="Q190" s="66" t="str">
        <f t="shared" si="41"/>
        <v/>
      </c>
      <c r="R190" s="66" t="str">
        <f>IF($E190=【設定】!$G$7,IF($J190="○",$M190,""),"")</f>
        <v/>
      </c>
      <c r="S190" s="66" t="str">
        <f>IF($E190=【設定】!$G$7,IF($J190="判定中",$M190,IF($J190="未完了",$M190,"")),"")</f>
        <v/>
      </c>
      <c r="T190" s="66" t="str">
        <f>IF($E190=【設定】!$G$8,IF($J190="○",$M190,""),"")</f>
        <v/>
      </c>
      <c r="U190" s="66" t="str">
        <f>IF($E190=【設定】!$G$8,IF($J190="判定中",$M190,IF($J190="未完了",$M190,"")),"")</f>
        <v/>
      </c>
      <c r="V190" s="66" t="str">
        <f>IF($E190=【設定】!$G$9,IF($J190="○",$M190,""),"")</f>
        <v/>
      </c>
      <c r="W190" s="66" t="str">
        <f>IF($E190=【設定】!$G$9,IF($J190="判定中",$M190,IF($J190="未完了",$M190,"")),"")</f>
        <v/>
      </c>
      <c r="X190" s="66" t="str">
        <f>IF($E190=【設定】!$G$10,IF($J190="○",$M190,""),"")</f>
        <v/>
      </c>
      <c r="Y190" s="66" t="str">
        <f>IF($E190=【設定】!$G$10,IF($J190="判定中",$M190,IF($J190="未完了",$M190,"")),"")</f>
        <v/>
      </c>
      <c r="Z190" s="66" t="str">
        <f>IF($E190=【設定】!$G$11,IF($J190="○",$M190,""),"")</f>
        <v/>
      </c>
      <c r="AA190" s="66" t="str">
        <f>IF($E190=【設定】!$G$11,IF($J190="判定中",$M190,IF($J190="未完了",$M190,"")),"")</f>
        <v/>
      </c>
    </row>
    <row r="191" spans="2:27" x14ac:dyDescent="0.2">
      <c r="B191" s="19">
        <f t="shared" si="48"/>
        <v>183</v>
      </c>
      <c r="C191" s="20" t="str">
        <f t="shared" si="46"/>
        <v/>
      </c>
      <c r="D191" s="48"/>
      <c r="E191" s="49"/>
      <c r="F191" s="50"/>
      <c r="G191" s="51"/>
      <c r="H191" s="52"/>
      <c r="I191" s="53"/>
      <c r="J191" s="54"/>
      <c r="K191" s="52"/>
      <c r="L191" s="47" t="str">
        <f>IF(J191="×",0,IF(I191="","",I191/(VLOOKUP(F191,【設定】!$C$6:$D$26,2,FALSE))))</f>
        <v/>
      </c>
      <c r="M191" s="64" t="str">
        <f>IF(J191="×",0,IF(I191="","",I191/(VLOOKUP(F191,【設定】!$C$6:$D$26,2,FALSE))*VLOOKUP(F191,【設定】!$C$6:$E$26,3,FALSE)))</f>
        <v/>
      </c>
      <c r="N191" s="66" t="str">
        <f t="shared" si="38"/>
        <v/>
      </c>
      <c r="O191" s="66" t="str">
        <f t="shared" si="39"/>
        <v/>
      </c>
      <c r="P191" s="66" t="str">
        <f t="shared" si="40"/>
        <v/>
      </c>
      <c r="Q191" s="66" t="str">
        <f t="shared" si="41"/>
        <v/>
      </c>
      <c r="R191" s="66" t="str">
        <f>IF($E191=【設定】!$G$7,IF($J191="○",$M191,""),"")</f>
        <v/>
      </c>
      <c r="S191" s="66" t="str">
        <f>IF($E191=【設定】!$G$7,IF($J191="判定中",$M191,IF($J191="未完了",$M191,"")),"")</f>
        <v/>
      </c>
      <c r="T191" s="66" t="str">
        <f>IF($E191=【設定】!$G$8,IF($J191="○",$M191,""),"")</f>
        <v/>
      </c>
      <c r="U191" s="66" t="str">
        <f>IF($E191=【設定】!$G$8,IF($J191="判定中",$M191,IF($J191="未完了",$M191,"")),"")</f>
        <v/>
      </c>
      <c r="V191" s="66" t="str">
        <f>IF($E191=【設定】!$G$9,IF($J191="○",$M191,""),"")</f>
        <v/>
      </c>
      <c r="W191" s="66" t="str">
        <f>IF($E191=【設定】!$G$9,IF($J191="判定中",$M191,IF($J191="未完了",$M191,"")),"")</f>
        <v/>
      </c>
      <c r="X191" s="66" t="str">
        <f>IF($E191=【設定】!$G$10,IF($J191="○",$M191,""),"")</f>
        <v/>
      </c>
      <c r="Y191" s="66" t="str">
        <f>IF($E191=【設定】!$G$10,IF($J191="判定中",$M191,IF($J191="未完了",$M191,"")),"")</f>
        <v/>
      </c>
      <c r="Z191" s="66" t="str">
        <f>IF($E191=【設定】!$G$11,IF($J191="○",$M191,""),"")</f>
        <v/>
      </c>
      <c r="AA191" s="66" t="str">
        <f>IF($E191=【設定】!$G$11,IF($J191="判定中",$M191,IF($J191="未完了",$M191,"")),"")</f>
        <v/>
      </c>
    </row>
    <row r="192" spans="2:27" x14ac:dyDescent="0.2">
      <c r="B192" s="19">
        <f t="shared" si="48"/>
        <v>184</v>
      </c>
      <c r="C192" s="20" t="str">
        <f t="shared" si="46"/>
        <v/>
      </c>
      <c r="D192" s="48"/>
      <c r="E192" s="49"/>
      <c r="F192" s="50"/>
      <c r="G192" s="51"/>
      <c r="H192" s="52"/>
      <c r="I192" s="53"/>
      <c r="J192" s="54"/>
      <c r="K192" s="52"/>
      <c r="L192" s="47" t="str">
        <f>IF(J192="×",0,IF(I192="","",I192/(VLOOKUP(F192,【設定】!$C$6:$D$26,2,FALSE))))</f>
        <v/>
      </c>
      <c r="M192" s="64" t="str">
        <f>IF(J192="×",0,IF(I192="","",I192/(VLOOKUP(F192,【設定】!$C$6:$D$26,2,FALSE))*VLOOKUP(F192,【設定】!$C$6:$E$26,3,FALSE)))</f>
        <v/>
      </c>
      <c r="N192" s="66" t="str">
        <f t="shared" si="38"/>
        <v/>
      </c>
      <c r="O192" s="66" t="str">
        <f t="shared" si="39"/>
        <v/>
      </c>
      <c r="P192" s="66" t="str">
        <f t="shared" si="40"/>
        <v/>
      </c>
      <c r="Q192" s="66" t="str">
        <f t="shared" si="41"/>
        <v/>
      </c>
      <c r="R192" s="66" t="str">
        <f>IF($E192=【設定】!$G$7,IF($J192="○",$M192,""),"")</f>
        <v/>
      </c>
      <c r="S192" s="66" t="str">
        <f>IF($E192=【設定】!$G$7,IF($J192="判定中",$M192,IF($J192="未完了",$M192,"")),"")</f>
        <v/>
      </c>
      <c r="T192" s="66" t="str">
        <f>IF($E192=【設定】!$G$8,IF($J192="○",$M192,""),"")</f>
        <v/>
      </c>
      <c r="U192" s="66" t="str">
        <f>IF($E192=【設定】!$G$8,IF($J192="判定中",$M192,IF($J192="未完了",$M192,"")),"")</f>
        <v/>
      </c>
      <c r="V192" s="66" t="str">
        <f>IF($E192=【設定】!$G$9,IF($J192="○",$M192,""),"")</f>
        <v/>
      </c>
      <c r="W192" s="66" t="str">
        <f>IF($E192=【設定】!$G$9,IF($J192="判定中",$M192,IF($J192="未完了",$M192,"")),"")</f>
        <v/>
      </c>
      <c r="X192" s="66" t="str">
        <f>IF($E192=【設定】!$G$10,IF($J192="○",$M192,""),"")</f>
        <v/>
      </c>
      <c r="Y192" s="66" t="str">
        <f>IF($E192=【設定】!$G$10,IF($J192="判定中",$M192,IF($J192="未完了",$M192,"")),"")</f>
        <v/>
      </c>
      <c r="Z192" s="66" t="str">
        <f>IF($E192=【設定】!$G$11,IF($J192="○",$M192,""),"")</f>
        <v/>
      </c>
      <c r="AA192" s="66" t="str">
        <f>IF($E192=【設定】!$G$11,IF($J192="判定中",$M192,IF($J192="未完了",$M192,"")),"")</f>
        <v/>
      </c>
    </row>
    <row r="193" spans="2:27" x14ac:dyDescent="0.2">
      <c r="B193" s="19">
        <f t="shared" si="48"/>
        <v>185</v>
      </c>
      <c r="C193" s="20" t="str">
        <f t="shared" si="46"/>
        <v/>
      </c>
      <c r="D193" s="48"/>
      <c r="E193" s="49"/>
      <c r="F193" s="50"/>
      <c r="G193" s="51"/>
      <c r="H193" s="52"/>
      <c r="I193" s="53"/>
      <c r="J193" s="54"/>
      <c r="K193" s="52"/>
      <c r="L193" s="47" t="str">
        <f>IF(J193="×",0,IF(I193="","",I193/(VLOOKUP(F193,【設定】!$C$6:$D$26,2,FALSE))))</f>
        <v/>
      </c>
      <c r="M193" s="64" t="str">
        <f>IF(J193="×",0,IF(I193="","",I193/(VLOOKUP(F193,【設定】!$C$6:$D$26,2,FALSE))*VLOOKUP(F193,【設定】!$C$6:$E$26,3,FALSE)))</f>
        <v/>
      </c>
      <c r="N193" s="66" t="str">
        <f t="shared" si="38"/>
        <v/>
      </c>
      <c r="O193" s="66" t="str">
        <f t="shared" si="39"/>
        <v/>
      </c>
      <c r="P193" s="66" t="str">
        <f t="shared" si="40"/>
        <v/>
      </c>
      <c r="Q193" s="66" t="str">
        <f t="shared" si="41"/>
        <v/>
      </c>
      <c r="R193" s="66" t="str">
        <f>IF($E193=【設定】!$G$7,IF($J193="○",$M193,""),"")</f>
        <v/>
      </c>
      <c r="S193" s="66" t="str">
        <f>IF($E193=【設定】!$G$7,IF($J193="判定中",$M193,IF($J193="未完了",$M193,"")),"")</f>
        <v/>
      </c>
      <c r="T193" s="66" t="str">
        <f>IF($E193=【設定】!$G$8,IF($J193="○",$M193,""),"")</f>
        <v/>
      </c>
      <c r="U193" s="66" t="str">
        <f>IF($E193=【設定】!$G$8,IF($J193="判定中",$M193,IF($J193="未完了",$M193,"")),"")</f>
        <v/>
      </c>
      <c r="V193" s="66" t="str">
        <f>IF($E193=【設定】!$G$9,IF($J193="○",$M193,""),"")</f>
        <v/>
      </c>
      <c r="W193" s="66" t="str">
        <f>IF($E193=【設定】!$G$9,IF($J193="判定中",$M193,IF($J193="未完了",$M193,"")),"")</f>
        <v/>
      </c>
      <c r="X193" s="66" t="str">
        <f>IF($E193=【設定】!$G$10,IF($J193="○",$M193,""),"")</f>
        <v/>
      </c>
      <c r="Y193" s="66" t="str">
        <f>IF($E193=【設定】!$G$10,IF($J193="判定中",$M193,IF($J193="未完了",$M193,"")),"")</f>
        <v/>
      </c>
      <c r="Z193" s="66" t="str">
        <f>IF($E193=【設定】!$G$11,IF($J193="○",$M193,""),"")</f>
        <v/>
      </c>
      <c r="AA193" s="66" t="str">
        <f>IF($E193=【設定】!$G$11,IF($J193="判定中",$M193,IF($J193="未完了",$M193,"")),"")</f>
        <v/>
      </c>
    </row>
    <row r="194" spans="2:27" x14ac:dyDescent="0.2">
      <c r="B194" s="19">
        <f t="shared" si="48"/>
        <v>186</v>
      </c>
      <c r="C194" s="20" t="str">
        <f t="shared" si="46"/>
        <v/>
      </c>
      <c r="D194" s="48"/>
      <c r="E194" s="49"/>
      <c r="F194" s="50"/>
      <c r="G194" s="51"/>
      <c r="H194" s="52"/>
      <c r="I194" s="53"/>
      <c r="J194" s="54"/>
      <c r="K194" s="52"/>
      <c r="L194" s="47" t="str">
        <f>IF(J194="×",0,IF(I194="","",I194/(VLOOKUP(F194,【設定】!$C$6:$D$26,2,FALSE))))</f>
        <v/>
      </c>
      <c r="M194" s="64" t="str">
        <f>IF(J194="×",0,IF(I194="","",I194/(VLOOKUP(F194,【設定】!$C$6:$D$26,2,FALSE))*VLOOKUP(F194,【設定】!$C$6:$E$26,3,FALSE)))</f>
        <v/>
      </c>
      <c r="N194" s="66" t="str">
        <f t="shared" si="38"/>
        <v/>
      </c>
      <c r="O194" s="66" t="str">
        <f t="shared" si="39"/>
        <v/>
      </c>
      <c r="P194" s="66" t="str">
        <f t="shared" si="40"/>
        <v/>
      </c>
      <c r="Q194" s="66" t="str">
        <f t="shared" si="41"/>
        <v/>
      </c>
      <c r="R194" s="66" t="str">
        <f>IF($E194=【設定】!$G$7,IF($J194="○",$M194,""),"")</f>
        <v/>
      </c>
      <c r="S194" s="66" t="str">
        <f>IF($E194=【設定】!$G$7,IF($J194="判定中",$M194,IF($J194="未完了",$M194,"")),"")</f>
        <v/>
      </c>
      <c r="T194" s="66" t="str">
        <f>IF($E194=【設定】!$G$8,IF($J194="○",$M194,""),"")</f>
        <v/>
      </c>
      <c r="U194" s="66" t="str">
        <f>IF($E194=【設定】!$G$8,IF($J194="判定中",$M194,IF($J194="未完了",$M194,"")),"")</f>
        <v/>
      </c>
      <c r="V194" s="66" t="str">
        <f>IF($E194=【設定】!$G$9,IF($J194="○",$M194,""),"")</f>
        <v/>
      </c>
      <c r="W194" s="66" t="str">
        <f>IF($E194=【設定】!$G$9,IF($J194="判定中",$M194,IF($J194="未完了",$M194,"")),"")</f>
        <v/>
      </c>
      <c r="X194" s="66" t="str">
        <f>IF($E194=【設定】!$G$10,IF($J194="○",$M194,""),"")</f>
        <v/>
      </c>
      <c r="Y194" s="66" t="str">
        <f>IF($E194=【設定】!$G$10,IF($J194="判定中",$M194,IF($J194="未完了",$M194,"")),"")</f>
        <v/>
      </c>
      <c r="Z194" s="66" t="str">
        <f>IF($E194=【設定】!$G$11,IF($J194="○",$M194,""),"")</f>
        <v/>
      </c>
      <c r="AA194" s="66" t="str">
        <f>IF($E194=【設定】!$G$11,IF($J194="判定中",$M194,IF($J194="未完了",$M194,"")),"")</f>
        <v/>
      </c>
    </row>
    <row r="195" spans="2:27" x14ac:dyDescent="0.2">
      <c r="B195" s="19">
        <f t="shared" si="48"/>
        <v>187</v>
      </c>
      <c r="C195" s="20" t="str">
        <f t="shared" si="46"/>
        <v/>
      </c>
      <c r="D195" s="48"/>
      <c r="E195" s="49"/>
      <c r="F195" s="50"/>
      <c r="G195" s="51"/>
      <c r="H195" s="52"/>
      <c r="I195" s="53"/>
      <c r="J195" s="54"/>
      <c r="K195" s="52"/>
      <c r="L195" s="47" t="str">
        <f>IF(J195="×",0,IF(I195="","",I195/(VLOOKUP(F195,【設定】!$C$6:$D$26,2,FALSE))))</f>
        <v/>
      </c>
      <c r="M195" s="64" t="str">
        <f>IF(J195="×",0,IF(I195="","",I195/(VLOOKUP(F195,【設定】!$C$6:$D$26,2,FALSE))*VLOOKUP(F195,【設定】!$C$6:$E$26,3,FALSE)))</f>
        <v/>
      </c>
      <c r="N195" s="66" t="str">
        <f t="shared" si="38"/>
        <v/>
      </c>
      <c r="O195" s="66" t="str">
        <f t="shared" si="39"/>
        <v/>
      </c>
      <c r="P195" s="66" t="str">
        <f t="shared" si="40"/>
        <v/>
      </c>
      <c r="Q195" s="66" t="str">
        <f t="shared" si="41"/>
        <v/>
      </c>
      <c r="R195" s="66" t="str">
        <f>IF($E195=【設定】!$G$7,IF($J195="○",$M195,""),"")</f>
        <v/>
      </c>
      <c r="S195" s="66" t="str">
        <f>IF($E195=【設定】!$G$7,IF($J195="判定中",$M195,IF($J195="未完了",$M195,"")),"")</f>
        <v/>
      </c>
      <c r="T195" s="66" t="str">
        <f>IF($E195=【設定】!$G$8,IF($J195="○",$M195,""),"")</f>
        <v/>
      </c>
      <c r="U195" s="66" t="str">
        <f>IF($E195=【設定】!$G$8,IF($J195="判定中",$M195,IF($J195="未完了",$M195,"")),"")</f>
        <v/>
      </c>
      <c r="V195" s="66" t="str">
        <f>IF($E195=【設定】!$G$9,IF($J195="○",$M195,""),"")</f>
        <v/>
      </c>
      <c r="W195" s="66" t="str">
        <f>IF($E195=【設定】!$G$9,IF($J195="判定中",$M195,IF($J195="未完了",$M195,"")),"")</f>
        <v/>
      </c>
      <c r="X195" s="66" t="str">
        <f>IF($E195=【設定】!$G$10,IF($J195="○",$M195,""),"")</f>
        <v/>
      </c>
      <c r="Y195" s="66" t="str">
        <f>IF($E195=【設定】!$G$10,IF($J195="判定中",$M195,IF($J195="未完了",$M195,"")),"")</f>
        <v/>
      </c>
      <c r="Z195" s="66" t="str">
        <f>IF($E195=【設定】!$G$11,IF($J195="○",$M195,""),"")</f>
        <v/>
      </c>
      <c r="AA195" s="66" t="str">
        <f>IF($E195=【設定】!$G$11,IF($J195="判定中",$M195,IF($J195="未完了",$M195,"")),"")</f>
        <v/>
      </c>
    </row>
    <row r="196" spans="2:27" x14ac:dyDescent="0.2">
      <c r="B196" s="19">
        <f t="shared" si="48"/>
        <v>188</v>
      </c>
      <c r="C196" s="20" t="str">
        <f t="shared" si="46"/>
        <v/>
      </c>
      <c r="D196" s="48"/>
      <c r="E196" s="49"/>
      <c r="F196" s="50"/>
      <c r="G196" s="51"/>
      <c r="H196" s="52"/>
      <c r="I196" s="53"/>
      <c r="J196" s="54"/>
      <c r="K196" s="52"/>
      <c r="L196" s="47" t="str">
        <f>IF(J196="×",0,IF(I196="","",I196/(VLOOKUP(F196,【設定】!$C$6:$D$26,2,FALSE))))</f>
        <v/>
      </c>
      <c r="M196" s="64" t="str">
        <f>IF(J196="×",0,IF(I196="","",I196/(VLOOKUP(F196,【設定】!$C$6:$D$26,2,FALSE))*VLOOKUP(F196,【設定】!$C$6:$E$26,3,FALSE)))</f>
        <v/>
      </c>
      <c r="N196" s="66" t="str">
        <f t="shared" si="38"/>
        <v/>
      </c>
      <c r="O196" s="66" t="str">
        <f t="shared" si="39"/>
        <v/>
      </c>
      <c r="P196" s="66" t="str">
        <f t="shared" si="40"/>
        <v/>
      </c>
      <c r="Q196" s="66" t="str">
        <f t="shared" si="41"/>
        <v/>
      </c>
      <c r="R196" s="66" t="str">
        <f>IF($E196=【設定】!$G$7,IF($J196="○",$M196,""),"")</f>
        <v/>
      </c>
      <c r="S196" s="66" t="str">
        <f>IF($E196=【設定】!$G$7,IF($J196="判定中",$M196,IF($J196="未完了",$M196,"")),"")</f>
        <v/>
      </c>
      <c r="T196" s="66" t="str">
        <f>IF($E196=【設定】!$G$8,IF($J196="○",$M196,""),"")</f>
        <v/>
      </c>
      <c r="U196" s="66" t="str">
        <f>IF($E196=【設定】!$G$8,IF($J196="判定中",$M196,IF($J196="未完了",$M196,"")),"")</f>
        <v/>
      </c>
      <c r="V196" s="66" t="str">
        <f>IF($E196=【設定】!$G$9,IF($J196="○",$M196,""),"")</f>
        <v/>
      </c>
      <c r="W196" s="66" t="str">
        <f>IF($E196=【設定】!$G$9,IF($J196="判定中",$M196,IF($J196="未完了",$M196,"")),"")</f>
        <v/>
      </c>
      <c r="X196" s="66" t="str">
        <f>IF($E196=【設定】!$G$10,IF($J196="○",$M196,""),"")</f>
        <v/>
      </c>
      <c r="Y196" s="66" t="str">
        <f>IF($E196=【設定】!$G$10,IF($J196="判定中",$M196,IF($J196="未完了",$M196,"")),"")</f>
        <v/>
      </c>
      <c r="Z196" s="66" t="str">
        <f>IF($E196=【設定】!$G$11,IF($J196="○",$M196,""),"")</f>
        <v/>
      </c>
      <c r="AA196" s="66" t="str">
        <f>IF($E196=【設定】!$G$11,IF($J196="判定中",$M196,IF($J196="未完了",$M196,"")),"")</f>
        <v/>
      </c>
    </row>
    <row r="197" spans="2:27" x14ac:dyDescent="0.2">
      <c r="B197" s="19">
        <f t="shared" si="48"/>
        <v>189</v>
      </c>
      <c r="C197" s="20" t="str">
        <f t="shared" si="46"/>
        <v/>
      </c>
      <c r="D197" s="48"/>
      <c r="E197" s="49"/>
      <c r="F197" s="50"/>
      <c r="G197" s="51"/>
      <c r="H197" s="52"/>
      <c r="I197" s="53"/>
      <c r="J197" s="54"/>
      <c r="K197" s="52"/>
      <c r="L197" s="47" t="str">
        <f>IF(J197="×",0,IF(I197="","",I197/(VLOOKUP(F197,【設定】!$C$6:$D$26,2,FALSE))))</f>
        <v/>
      </c>
      <c r="M197" s="64" t="str">
        <f>IF(J197="×",0,IF(I197="","",I197/(VLOOKUP(F197,【設定】!$C$6:$D$26,2,FALSE))*VLOOKUP(F197,【設定】!$C$6:$E$26,3,FALSE)))</f>
        <v/>
      </c>
      <c r="N197" s="66" t="str">
        <f t="shared" si="38"/>
        <v/>
      </c>
      <c r="O197" s="66" t="str">
        <f t="shared" si="39"/>
        <v/>
      </c>
      <c r="P197" s="66" t="str">
        <f t="shared" si="40"/>
        <v/>
      </c>
      <c r="Q197" s="66" t="str">
        <f t="shared" si="41"/>
        <v/>
      </c>
      <c r="R197" s="66" t="str">
        <f>IF($E197=【設定】!$G$7,IF($J197="○",$M197,""),"")</f>
        <v/>
      </c>
      <c r="S197" s="66" t="str">
        <f>IF($E197=【設定】!$G$7,IF($J197="判定中",$M197,IF($J197="未完了",$M197,"")),"")</f>
        <v/>
      </c>
      <c r="T197" s="66" t="str">
        <f>IF($E197=【設定】!$G$8,IF($J197="○",$M197,""),"")</f>
        <v/>
      </c>
      <c r="U197" s="66" t="str">
        <f>IF($E197=【設定】!$G$8,IF($J197="判定中",$M197,IF($J197="未完了",$M197,"")),"")</f>
        <v/>
      </c>
      <c r="V197" s="66" t="str">
        <f>IF($E197=【設定】!$G$9,IF($J197="○",$M197,""),"")</f>
        <v/>
      </c>
      <c r="W197" s="66" t="str">
        <f>IF($E197=【設定】!$G$9,IF($J197="判定中",$M197,IF($J197="未完了",$M197,"")),"")</f>
        <v/>
      </c>
      <c r="X197" s="66" t="str">
        <f>IF($E197=【設定】!$G$10,IF($J197="○",$M197,""),"")</f>
        <v/>
      </c>
      <c r="Y197" s="66" t="str">
        <f>IF($E197=【設定】!$G$10,IF($J197="判定中",$M197,IF($J197="未完了",$M197,"")),"")</f>
        <v/>
      </c>
      <c r="Z197" s="66" t="str">
        <f>IF($E197=【設定】!$G$11,IF($J197="○",$M197,""),"")</f>
        <v/>
      </c>
      <c r="AA197" s="66" t="str">
        <f>IF($E197=【設定】!$G$11,IF($J197="判定中",$M197,IF($J197="未完了",$M197,"")),"")</f>
        <v/>
      </c>
    </row>
    <row r="198" spans="2:27" x14ac:dyDescent="0.2">
      <c r="B198" s="19">
        <f t="shared" si="48"/>
        <v>190</v>
      </c>
      <c r="C198" s="20" t="str">
        <f t="shared" si="46"/>
        <v/>
      </c>
      <c r="D198" s="48"/>
      <c r="E198" s="49"/>
      <c r="F198" s="50"/>
      <c r="G198" s="51"/>
      <c r="H198" s="52"/>
      <c r="I198" s="53"/>
      <c r="J198" s="54"/>
      <c r="K198" s="52"/>
      <c r="L198" s="47" t="str">
        <f>IF(J198="×",0,IF(I198="","",I198/(VLOOKUP(F198,【設定】!$C$6:$D$26,2,FALSE))))</f>
        <v/>
      </c>
      <c r="M198" s="64" t="str">
        <f>IF(J198="×",0,IF(I198="","",I198/(VLOOKUP(F198,【設定】!$C$6:$D$26,2,FALSE))*VLOOKUP(F198,【設定】!$C$6:$E$26,3,FALSE)))</f>
        <v/>
      </c>
      <c r="N198" s="66" t="str">
        <f t="shared" si="38"/>
        <v/>
      </c>
      <c r="O198" s="66" t="str">
        <f t="shared" si="39"/>
        <v/>
      </c>
      <c r="P198" s="66" t="str">
        <f t="shared" si="40"/>
        <v/>
      </c>
      <c r="Q198" s="66" t="str">
        <f t="shared" si="41"/>
        <v/>
      </c>
      <c r="R198" s="66" t="str">
        <f>IF($E198=【設定】!$G$7,IF($J198="○",$M198,""),"")</f>
        <v/>
      </c>
      <c r="S198" s="66" t="str">
        <f>IF($E198=【設定】!$G$7,IF($J198="判定中",$M198,IF($J198="未完了",$M198,"")),"")</f>
        <v/>
      </c>
      <c r="T198" s="66" t="str">
        <f>IF($E198=【設定】!$G$8,IF($J198="○",$M198,""),"")</f>
        <v/>
      </c>
      <c r="U198" s="66" t="str">
        <f>IF($E198=【設定】!$G$8,IF($J198="判定中",$M198,IF($J198="未完了",$M198,"")),"")</f>
        <v/>
      </c>
      <c r="V198" s="66" t="str">
        <f>IF($E198=【設定】!$G$9,IF($J198="○",$M198,""),"")</f>
        <v/>
      </c>
      <c r="W198" s="66" t="str">
        <f>IF($E198=【設定】!$G$9,IF($J198="判定中",$M198,IF($J198="未完了",$M198,"")),"")</f>
        <v/>
      </c>
      <c r="X198" s="66" t="str">
        <f>IF($E198=【設定】!$G$10,IF($J198="○",$M198,""),"")</f>
        <v/>
      </c>
      <c r="Y198" s="66" t="str">
        <f>IF($E198=【設定】!$G$10,IF($J198="判定中",$M198,IF($J198="未完了",$M198,"")),"")</f>
        <v/>
      </c>
      <c r="Z198" s="66" t="str">
        <f>IF($E198=【設定】!$G$11,IF($J198="○",$M198,""),"")</f>
        <v/>
      </c>
      <c r="AA198" s="66" t="str">
        <f>IF($E198=【設定】!$G$11,IF($J198="判定中",$M198,IF($J198="未完了",$M198,"")),"")</f>
        <v/>
      </c>
    </row>
    <row r="199" spans="2:27" x14ac:dyDescent="0.2">
      <c r="B199" s="19">
        <f t="shared" si="48"/>
        <v>191</v>
      </c>
      <c r="C199" s="20" t="str">
        <f t="shared" si="46"/>
        <v/>
      </c>
      <c r="D199" s="48"/>
      <c r="E199" s="49"/>
      <c r="F199" s="50"/>
      <c r="G199" s="51"/>
      <c r="H199" s="52"/>
      <c r="I199" s="53"/>
      <c r="J199" s="54"/>
      <c r="K199" s="52"/>
      <c r="L199" s="47" t="str">
        <f>IF(J199="×",0,IF(I199="","",I199/(VLOOKUP(F199,【設定】!$C$6:$D$26,2,FALSE))))</f>
        <v/>
      </c>
      <c r="M199" s="64" t="str">
        <f>IF(J199="×",0,IF(I199="","",I199/(VLOOKUP(F199,【設定】!$C$6:$D$26,2,FALSE))*VLOOKUP(F199,【設定】!$C$6:$E$26,3,FALSE)))</f>
        <v/>
      </c>
      <c r="N199" s="66" t="str">
        <f t="shared" si="38"/>
        <v/>
      </c>
      <c r="O199" s="66" t="str">
        <f t="shared" si="39"/>
        <v/>
      </c>
      <c r="P199" s="66" t="str">
        <f t="shared" si="40"/>
        <v/>
      </c>
      <c r="Q199" s="66" t="str">
        <f t="shared" si="41"/>
        <v/>
      </c>
      <c r="R199" s="66" t="str">
        <f>IF($E199=【設定】!$G$7,IF($J199="○",$M199,""),"")</f>
        <v/>
      </c>
      <c r="S199" s="66" t="str">
        <f>IF($E199=【設定】!$G$7,IF($J199="判定中",$M199,IF($J199="未完了",$M199,"")),"")</f>
        <v/>
      </c>
      <c r="T199" s="66" t="str">
        <f>IF($E199=【設定】!$G$8,IF($J199="○",$M199,""),"")</f>
        <v/>
      </c>
      <c r="U199" s="66" t="str">
        <f>IF($E199=【設定】!$G$8,IF($J199="判定中",$M199,IF($J199="未完了",$M199,"")),"")</f>
        <v/>
      </c>
      <c r="V199" s="66" t="str">
        <f>IF($E199=【設定】!$G$9,IF($J199="○",$M199,""),"")</f>
        <v/>
      </c>
      <c r="W199" s="66" t="str">
        <f>IF($E199=【設定】!$G$9,IF($J199="判定中",$M199,IF($J199="未完了",$M199,"")),"")</f>
        <v/>
      </c>
      <c r="X199" s="66" t="str">
        <f>IF($E199=【設定】!$G$10,IF($J199="○",$M199,""),"")</f>
        <v/>
      </c>
      <c r="Y199" s="66" t="str">
        <f>IF($E199=【設定】!$G$10,IF($J199="判定中",$M199,IF($J199="未完了",$M199,"")),"")</f>
        <v/>
      </c>
      <c r="Z199" s="66" t="str">
        <f>IF($E199=【設定】!$G$11,IF($J199="○",$M199,""),"")</f>
        <v/>
      </c>
      <c r="AA199" s="66" t="str">
        <f>IF($E199=【設定】!$G$11,IF($J199="判定中",$M199,IF($J199="未完了",$M199,"")),"")</f>
        <v/>
      </c>
    </row>
    <row r="200" spans="2:27" x14ac:dyDescent="0.2">
      <c r="B200" s="19">
        <f t="shared" si="48"/>
        <v>192</v>
      </c>
      <c r="C200" s="20" t="str">
        <f t="shared" si="46"/>
        <v/>
      </c>
      <c r="D200" s="48"/>
      <c r="E200" s="49"/>
      <c r="F200" s="50"/>
      <c r="G200" s="51"/>
      <c r="H200" s="52"/>
      <c r="I200" s="53"/>
      <c r="J200" s="54"/>
      <c r="K200" s="52"/>
      <c r="L200" s="47" t="str">
        <f>IF(J200="×",0,IF(I200="","",I200/(VLOOKUP(F200,【設定】!$C$6:$D$26,2,FALSE))))</f>
        <v/>
      </c>
      <c r="M200" s="64" t="str">
        <f>IF(J200="×",0,IF(I200="","",I200/(VLOOKUP(F200,【設定】!$C$6:$D$26,2,FALSE))*VLOOKUP(F200,【設定】!$C$6:$E$26,3,FALSE)))</f>
        <v/>
      </c>
      <c r="N200" s="66" t="str">
        <f t="shared" si="38"/>
        <v/>
      </c>
      <c r="O200" s="66" t="str">
        <f t="shared" si="39"/>
        <v/>
      </c>
      <c r="P200" s="66" t="str">
        <f t="shared" si="40"/>
        <v/>
      </c>
      <c r="Q200" s="66" t="str">
        <f t="shared" si="41"/>
        <v/>
      </c>
      <c r="R200" s="66" t="str">
        <f>IF($E200=【設定】!$G$7,IF($J200="○",$M200,""),"")</f>
        <v/>
      </c>
      <c r="S200" s="66" t="str">
        <f>IF($E200=【設定】!$G$7,IF($J200="判定中",$M200,IF($J200="未完了",$M200,"")),"")</f>
        <v/>
      </c>
      <c r="T200" s="66" t="str">
        <f>IF($E200=【設定】!$G$8,IF($J200="○",$M200,""),"")</f>
        <v/>
      </c>
      <c r="U200" s="66" t="str">
        <f>IF($E200=【設定】!$G$8,IF($J200="判定中",$M200,IF($J200="未完了",$M200,"")),"")</f>
        <v/>
      </c>
      <c r="V200" s="66" t="str">
        <f>IF($E200=【設定】!$G$9,IF($J200="○",$M200,""),"")</f>
        <v/>
      </c>
      <c r="W200" s="66" t="str">
        <f>IF($E200=【設定】!$G$9,IF($J200="判定中",$M200,IF($J200="未完了",$M200,"")),"")</f>
        <v/>
      </c>
      <c r="X200" s="66" t="str">
        <f>IF($E200=【設定】!$G$10,IF($J200="○",$M200,""),"")</f>
        <v/>
      </c>
      <c r="Y200" s="66" t="str">
        <f>IF($E200=【設定】!$G$10,IF($J200="判定中",$M200,IF($J200="未完了",$M200,"")),"")</f>
        <v/>
      </c>
      <c r="Z200" s="66" t="str">
        <f>IF($E200=【設定】!$G$11,IF($J200="○",$M200,""),"")</f>
        <v/>
      </c>
      <c r="AA200" s="66" t="str">
        <f>IF($E200=【設定】!$G$11,IF($J200="判定中",$M200,IF($J200="未完了",$M200,"")),"")</f>
        <v/>
      </c>
    </row>
    <row r="201" spans="2:27" x14ac:dyDescent="0.2">
      <c r="B201" s="19">
        <f t="shared" si="48"/>
        <v>193</v>
      </c>
      <c r="C201" s="20" t="str">
        <f t="shared" si="46"/>
        <v/>
      </c>
      <c r="D201" s="48"/>
      <c r="E201" s="49"/>
      <c r="F201" s="50"/>
      <c r="G201" s="51"/>
      <c r="H201" s="52"/>
      <c r="I201" s="53"/>
      <c r="J201" s="54"/>
      <c r="K201" s="52"/>
      <c r="L201" s="47" t="str">
        <f>IF(J201="×",0,IF(I201="","",I201/(VLOOKUP(F201,【設定】!$C$6:$D$26,2,FALSE))))</f>
        <v/>
      </c>
      <c r="M201" s="64" t="str">
        <f>IF(J201="×",0,IF(I201="","",I201/(VLOOKUP(F201,【設定】!$C$6:$D$26,2,FALSE))*VLOOKUP(F201,【設定】!$C$6:$E$26,3,FALSE)))</f>
        <v/>
      </c>
      <c r="N201" s="66" t="str">
        <f t="shared" ref="N201:N264" si="49">IF($J201="○",$M201,"")</f>
        <v/>
      </c>
      <c r="O201" s="66" t="str">
        <f t="shared" ref="O201:O264" si="50">IF($J201="判定中",$M201,IF($J201="未完了",$M201,""))</f>
        <v/>
      </c>
      <c r="P201" s="66" t="str">
        <f t="shared" ref="P201:P264" si="51">IF($J201="○",$I201,"")</f>
        <v/>
      </c>
      <c r="Q201" s="66" t="str">
        <f t="shared" ref="Q201:Q264" si="52">IF($J201="判定中",$I201,IF($J201="未完了",$I201,""))</f>
        <v/>
      </c>
      <c r="R201" s="66" t="str">
        <f>IF($E201=【設定】!$G$7,IF($J201="○",$M201,""),"")</f>
        <v/>
      </c>
      <c r="S201" s="66" t="str">
        <f>IF($E201=【設定】!$G$7,IF($J201="判定中",$M201,IF($J201="未完了",$M201,"")),"")</f>
        <v/>
      </c>
      <c r="T201" s="66" t="str">
        <f>IF($E201=【設定】!$G$8,IF($J201="○",$M201,""),"")</f>
        <v/>
      </c>
      <c r="U201" s="66" t="str">
        <f>IF($E201=【設定】!$G$8,IF($J201="判定中",$M201,IF($J201="未完了",$M201,"")),"")</f>
        <v/>
      </c>
      <c r="V201" s="66" t="str">
        <f>IF($E201=【設定】!$G$9,IF($J201="○",$M201,""),"")</f>
        <v/>
      </c>
      <c r="W201" s="66" t="str">
        <f>IF($E201=【設定】!$G$9,IF($J201="判定中",$M201,IF($J201="未完了",$M201,"")),"")</f>
        <v/>
      </c>
      <c r="X201" s="66" t="str">
        <f>IF($E201=【設定】!$G$10,IF($J201="○",$M201,""),"")</f>
        <v/>
      </c>
      <c r="Y201" s="66" t="str">
        <f>IF($E201=【設定】!$G$10,IF($J201="判定中",$M201,IF($J201="未完了",$M201,"")),"")</f>
        <v/>
      </c>
      <c r="Z201" s="66" t="str">
        <f>IF($E201=【設定】!$G$11,IF($J201="○",$M201,""),"")</f>
        <v/>
      </c>
      <c r="AA201" s="66" t="str">
        <f>IF($E201=【設定】!$G$11,IF($J201="判定中",$M201,IF($J201="未完了",$M201,"")),"")</f>
        <v/>
      </c>
    </row>
    <row r="202" spans="2:27" x14ac:dyDescent="0.2">
      <c r="B202" s="19">
        <f t="shared" si="48"/>
        <v>194</v>
      </c>
      <c r="C202" s="20" t="str">
        <f t="shared" si="46"/>
        <v/>
      </c>
      <c r="D202" s="48"/>
      <c r="E202" s="49"/>
      <c r="F202" s="50"/>
      <c r="G202" s="51"/>
      <c r="H202" s="52"/>
      <c r="I202" s="53"/>
      <c r="J202" s="54"/>
      <c r="K202" s="52"/>
      <c r="L202" s="47" t="str">
        <f>IF(J202="×",0,IF(I202="","",I202/(VLOOKUP(F202,【設定】!$C$6:$D$26,2,FALSE))))</f>
        <v/>
      </c>
      <c r="M202" s="64" t="str">
        <f>IF(J202="×",0,IF(I202="","",I202/(VLOOKUP(F202,【設定】!$C$6:$D$26,2,FALSE))*VLOOKUP(F202,【設定】!$C$6:$E$26,3,FALSE)))</f>
        <v/>
      </c>
      <c r="N202" s="66" t="str">
        <f t="shared" si="49"/>
        <v/>
      </c>
      <c r="O202" s="66" t="str">
        <f t="shared" si="50"/>
        <v/>
      </c>
      <c r="P202" s="66" t="str">
        <f t="shared" si="51"/>
        <v/>
      </c>
      <c r="Q202" s="66" t="str">
        <f t="shared" si="52"/>
        <v/>
      </c>
      <c r="R202" s="66" t="str">
        <f>IF($E202=【設定】!$G$7,IF($J202="○",$M202,""),"")</f>
        <v/>
      </c>
      <c r="S202" s="66" t="str">
        <f>IF($E202=【設定】!$G$7,IF($J202="判定中",$M202,IF($J202="未完了",$M202,"")),"")</f>
        <v/>
      </c>
      <c r="T202" s="66" t="str">
        <f>IF($E202=【設定】!$G$8,IF($J202="○",$M202,""),"")</f>
        <v/>
      </c>
      <c r="U202" s="66" t="str">
        <f>IF($E202=【設定】!$G$8,IF($J202="判定中",$M202,IF($J202="未完了",$M202,"")),"")</f>
        <v/>
      </c>
      <c r="V202" s="66" t="str">
        <f>IF($E202=【設定】!$G$9,IF($J202="○",$M202,""),"")</f>
        <v/>
      </c>
      <c r="W202" s="66" t="str">
        <f>IF($E202=【設定】!$G$9,IF($J202="判定中",$M202,IF($J202="未完了",$M202,"")),"")</f>
        <v/>
      </c>
      <c r="X202" s="66" t="str">
        <f>IF($E202=【設定】!$G$10,IF($J202="○",$M202,""),"")</f>
        <v/>
      </c>
      <c r="Y202" s="66" t="str">
        <f>IF($E202=【設定】!$G$10,IF($J202="判定中",$M202,IF($J202="未完了",$M202,"")),"")</f>
        <v/>
      </c>
      <c r="Z202" s="66" t="str">
        <f>IF($E202=【設定】!$G$11,IF($J202="○",$M202,""),"")</f>
        <v/>
      </c>
      <c r="AA202" s="66" t="str">
        <f>IF($E202=【設定】!$G$11,IF($J202="判定中",$M202,IF($J202="未完了",$M202,"")),"")</f>
        <v/>
      </c>
    </row>
    <row r="203" spans="2:27" x14ac:dyDescent="0.2">
      <c r="B203" s="19">
        <f t="shared" si="48"/>
        <v>195</v>
      </c>
      <c r="C203" s="20" t="str">
        <f t="shared" si="46"/>
        <v/>
      </c>
      <c r="D203" s="48"/>
      <c r="E203" s="49"/>
      <c r="F203" s="50"/>
      <c r="G203" s="51"/>
      <c r="H203" s="52"/>
      <c r="I203" s="53"/>
      <c r="J203" s="54"/>
      <c r="K203" s="52"/>
      <c r="L203" s="47" t="str">
        <f>IF(J203="×",0,IF(I203="","",I203/(VLOOKUP(F203,【設定】!$C$6:$D$26,2,FALSE))))</f>
        <v/>
      </c>
      <c r="M203" s="64" t="str">
        <f>IF(J203="×",0,IF(I203="","",I203/(VLOOKUP(F203,【設定】!$C$6:$D$26,2,FALSE))*VLOOKUP(F203,【設定】!$C$6:$E$26,3,FALSE)))</f>
        <v/>
      </c>
      <c r="N203" s="66" t="str">
        <f t="shared" si="49"/>
        <v/>
      </c>
      <c r="O203" s="66" t="str">
        <f t="shared" si="50"/>
        <v/>
      </c>
      <c r="P203" s="66" t="str">
        <f t="shared" si="51"/>
        <v/>
      </c>
      <c r="Q203" s="66" t="str">
        <f t="shared" si="52"/>
        <v/>
      </c>
      <c r="R203" s="66" t="str">
        <f>IF($E203=【設定】!$G$7,IF($J203="○",$M203,""),"")</f>
        <v/>
      </c>
      <c r="S203" s="66" t="str">
        <f>IF($E203=【設定】!$G$7,IF($J203="判定中",$M203,IF($J203="未完了",$M203,"")),"")</f>
        <v/>
      </c>
      <c r="T203" s="66" t="str">
        <f>IF($E203=【設定】!$G$8,IF($J203="○",$M203,""),"")</f>
        <v/>
      </c>
      <c r="U203" s="66" t="str">
        <f>IF($E203=【設定】!$G$8,IF($J203="判定中",$M203,IF($J203="未完了",$M203,"")),"")</f>
        <v/>
      </c>
      <c r="V203" s="66" t="str">
        <f>IF($E203=【設定】!$G$9,IF($J203="○",$M203,""),"")</f>
        <v/>
      </c>
      <c r="W203" s="66" t="str">
        <f>IF($E203=【設定】!$G$9,IF($J203="判定中",$M203,IF($J203="未完了",$M203,"")),"")</f>
        <v/>
      </c>
      <c r="X203" s="66" t="str">
        <f>IF($E203=【設定】!$G$10,IF($J203="○",$M203,""),"")</f>
        <v/>
      </c>
      <c r="Y203" s="66" t="str">
        <f>IF($E203=【設定】!$G$10,IF($J203="判定中",$M203,IF($J203="未完了",$M203,"")),"")</f>
        <v/>
      </c>
      <c r="Z203" s="66" t="str">
        <f>IF($E203=【設定】!$G$11,IF($J203="○",$M203,""),"")</f>
        <v/>
      </c>
      <c r="AA203" s="66" t="str">
        <f>IF($E203=【設定】!$G$11,IF($J203="判定中",$M203,IF($J203="未完了",$M203,"")),"")</f>
        <v/>
      </c>
    </row>
    <row r="204" spans="2:27" x14ac:dyDescent="0.2">
      <c r="B204" s="19">
        <f t="shared" si="48"/>
        <v>196</v>
      </c>
      <c r="C204" s="20" t="str">
        <f t="shared" si="46"/>
        <v/>
      </c>
      <c r="D204" s="48"/>
      <c r="E204" s="49"/>
      <c r="F204" s="50"/>
      <c r="G204" s="51"/>
      <c r="H204" s="52"/>
      <c r="I204" s="53"/>
      <c r="J204" s="54"/>
      <c r="K204" s="52"/>
      <c r="L204" s="47" t="str">
        <f>IF(J204="×",0,IF(I204="","",I204/(VLOOKUP(F204,【設定】!$C$6:$D$26,2,FALSE))))</f>
        <v/>
      </c>
      <c r="M204" s="64" t="str">
        <f>IF(J204="×",0,IF(I204="","",I204/(VLOOKUP(F204,【設定】!$C$6:$D$26,2,FALSE))*VLOOKUP(F204,【設定】!$C$6:$E$26,3,FALSE)))</f>
        <v/>
      </c>
      <c r="N204" s="66" t="str">
        <f t="shared" si="49"/>
        <v/>
      </c>
      <c r="O204" s="66" t="str">
        <f t="shared" si="50"/>
        <v/>
      </c>
      <c r="P204" s="66" t="str">
        <f t="shared" si="51"/>
        <v/>
      </c>
      <c r="Q204" s="66" t="str">
        <f t="shared" si="52"/>
        <v/>
      </c>
      <c r="R204" s="66" t="str">
        <f>IF($E204=【設定】!$G$7,IF($J204="○",$M204,""),"")</f>
        <v/>
      </c>
      <c r="S204" s="66" t="str">
        <f>IF($E204=【設定】!$G$7,IF($J204="判定中",$M204,IF($J204="未完了",$M204,"")),"")</f>
        <v/>
      </c>
      <c r="T204" s="66" t="str">
        <f>IF($E204=【設定】!$G$8,IF($J204="○",$M204,""),"")</f>
        <v/>
      </c>
      <c r="U204" s="66" t="str">
        <f>IF($E204=【設定】!$G$8,IF($J204="判定中",$M204,IF($J204="未完了",$M204,"")),"")</f>
        <v/>
      </c>
      <c r="V204" s="66" t="str">
        <f>IF($E204=【設定】!$G$9,IF($J204="○",$M204,""),"")</f>
        <v/>
      </c>
      <c r="W204" s="66" t="str">
        <f>IF($E204=【設定】!$G$9,IF($J204="判定中",$M204,IF($J204="未完了",$M204,"")),"")</f>
        <v/>
      </c>
      <c r="X204" s="66" t="str">
        <f>IF($E204=【設定】!$G$10,IF($J204="○",$M204,""),"")</f>
        <v/>
      </c>
      <c r="Y204" s="66" t="str">
        <f>IF($E204=【設定】!$G$10,IF($J204="判定中",$M204,IF($J204="未完了",$M204,"")),"")</f>
        <v/>
      </c>
      <c r="Z204" s="66" t="str">
        <f>IF($E204=【設定】!$G$11,IF($J204="○",$M204,""),"")</f>
        <v/>
      </c>
      <c r="AA204" s="66" t="str">
        <f>IF($E204=【設定】!$G$11,IF($J204="判定中",$M204,IF($J204="未完了",$M204,"")),"")</f>
        <v/>
      </c>
    </row>
    <row r="205" spans="2:27" x14ac:dyDescent="0.2">
      <c r="B205" s="19">
        <f t="shared" si="48"/>
        <v>197</v>
      </c>
      <c r="C205" s="20" t="str">
        <f t="shared" si="46"/>
        <v/>
      </c>
      <c r="D205" s="48"/>
      <c r="E205" s="49"/>
      <c r="F205" s="50"/>
      <c r="G205" s="51"/>
      <c r="H205" s="52"/>
      <c r="I205" s="53"/>
      <c r="J205" s="54"/>
      <c r="K205" s="52"/>
      <c r="L205" s="47" t="str">
        <f>IF(J205="×",0,IF(I205="","",I205/(VLOOKUP(F205,【設定】!$C$6:$D$26,2,FALSE))))</f>
        <v/>
      </c>
      <c r="M205" s="64" t="str">
        <f>IF(J205="×",0,IF(I205="","",I205/(VLOOKUP(F205,【設定】!$C$6:$D$26,2,FALSE))*VLOOKUP(F205,【設定】!$C$6:$E$26,3,FALSE)))</f>
        <v/>
      </c>
      <c r="N205" s="66" t="str">
        <f t="shared" si="49"/>
        <v/>
      </c>
      <c r="O205" s="66" t="str">
        <f t="shared" si="50"/>
        <v/>
      </c>
      <c r="P205" s="66" t="str">
        <f t="shared" si="51"/>
        <v/>
      </c>
      <c r="Q205" s="66" t="str">
        <f t="shared" si="52"/>
        <v/>
      </c>
      <c r="R205" s="66" t="str">
        <f>IF($E205=【設定】!$G$7,IF($J205="○",$M205,""),"")</f>
        <v/>
      </c>
      <c r="S205" s="66" t="str">
        <f>IF($E205=【設定】!$G$7,IF($J205="判定中",$M205,IF($J205="未完了",$M205,"")),"")</f>
        <v/>
      </c>
      <c r="T205" s="66" t="str">
        <f>IF($E205=【設定】!$G$8,IF($J205="○",$M205,""),"")</f>
        <v/>
      </c>
      <c r="U205" s="66" t="str">
        <f>IF($E205=【設定】!$G$8,IF($J205="判定中",$M205,IF($J205="未完了",$M205,"")),"")</f>
        <v/>
      </c>
      <c r="V205" s="66" t="str">
        <f>IF($E205=【設定】!$G$9,IF($J205="○",$M205,""),"")</f>
        <v/>
      </c>
      <c r="W205" s="66" t="str">
        <f>IF($E205=【設定】!$G$9,IF($J205="判定中",$M205,IF($J205="未完了",$M205,"")),"")</f>
        <v/>
      </c>
      <c r="X205" s="66" t="str">
        <f>IF($E205=【設定】!$G$10,IF($J205="○",$M205,""),"")</f>
        <v/>
      </c>
      <c r="Y205" s="66" t="str">
        <f>IF($E205=【設定】!$G$10,IF($J205="判定中",$M205,IF($J205="未完了",$M205,"")),"")</f>
        <v/>
      </c>
      <c r="Z205" s="66" t="str">
        <f>IF($E205=【設定】!$G$11,IF($J205="○",$M205,""),"")</f>
        <v/>
      </c>
      <c r="AA205" s="66" t="str">
        <f>IF($E205=【設定】!$G$11,IF($J205="判定中",$M205,IF($J205="未完了",$M205,"")),"")</f>
        <v/>
      </c>
    </row>
    <row r="206" spans="2:27" x14ac:dyDescent="0.2">
      <c r="B206" s="19">
        <f t="shared" si="48"/>
        <v>198</v>
      </c>
      <c r="C206" s="20" t="str">
        <f t="shared" si="46"/>
        <v/>
      </c>
      <c r="D206" s="48"/>
      <c r="E206" s="49"/>
      <c r="F206" s="50"/>
      <c r="G206" s="51"/>
      <c r="H206" s="52"/>
      <c r="I206" s="53"/>
      <c r="J206" s="54"/>
      <c r="K206" s="52"/>
      <c r="L206" s="47" t="str">
        <f>IF(J206="×",0,IF(I206="","",I206/(VLOOKUP(F206,【設定】!$C$6:$D$26,2,FALSE))))</f>
        <v/>
      </c>
      <c r="M206" s="64" t="str">
        <f>IF(J206="×",0,IF(I206="","",I206/(VLOOKUP(F206,【設定】!$C$6:$D$26,2,FALSE))*VLOOKUP(F206,【設定】!$C$6:$E$26,3,FALSE)))</f>
        <v/>
      </c>
      <c r="N206" s="66" t="str">
        <f t="shared" si="49"/>
        <v/>
      </c>
      <c r="O206" s="66" t="str">
        <f t="shared" si="50"/>
        <v/>
      </c>
      <c r="P206" s="66" t="str">
        <f t="shared" si="51"/>
        <v/>
      </c>
      <c r="Q206" s="66" t="str">
        <f t="shared" si="52"/>
        <v/>
      </c>
      <c r="R206" s="66" t="str">
        <f>IF($E206=【設定】!$G$7,IF($J206="○",$M206,""),"")</f>
        <v/>
      </c>
      <c r="S206" s="66" t="str">
        <f>IF($E206=【設定】!$G$7,IF($J206="判定中",$M206,IF($J206="未完了",$M206,"")),"")</f>
        <v/>
      </c>
      <c r="T206" s="66" t="str">
        <f>IF($E206=【設定】!$G$8,IF($J206="○",$M206,""),"")</f>
        <v/>
      </c>
      <c r="U206" s="66" t="str">
        <f>IF($E206=【設定】!$G$8,IF($J206="判定中",$M206,IF($J206="未完了",$M206,"")),"")</f>
        <v/>
      </c>
      <c r="V206" s="66" t="str">
        <f>IF($E206=【設定】!$G$9,IF($J206="○",$M206,""),"")</f>
        <v/>
      </c>
      <c r="W206" s="66" t="str">
        <f>IF($E206=【設定】!$G$9,IF($J206="判定中",$M206,IF($J206="未完了",$M206,"")),"")</f>
        <v/>
      </c>
      <c r="X206" s="66" t="str">
        <f>IF($E206=【設定】!$G$10,IF($J206="○",$M206,""),"")</f>
        <v/>
      </c>
      <c r="Y206" s="66" t="str">
        <f>IF($E206=【設定】!$G$10,IF($J206="判定中",$M206,IF($J206="未完了",$M206,"")),"")</f>
        <v/>
      </c>
      <c r="Z206" s="66" t="str">
        <f>IF($E206=【設定】!$G$11,IF($J206="○",$M206,""),"")</f>
        <v/>
      </c>
      <c r="AA206" s="66" t="str">
        <f>IF($E206=【設定】!$G$11,IF($J206="判定中",$M206,IF($J206="未完了",$M206,"")),"")</f>
        <v/>
      </c>
    </row>
    <row r="207" spans="2:27" x14ac:dyDescent="0.2">
      <c r="B207" s="19">
        <f t="shared" si="48"/>
        <v>199</v>
      </c>
      <c r="C207" s="20" t="str">
        <f t="shared" si="46"/>
        <v/>
      </c>
      <c r="D207" s="48"/>
      <c r="E207" s="49"/>
      <c r="F207" s="50"/>
      <c r="G207" s="51"/>
      <c r="H207" s="52"/>
      <c r="I207" s="53"/>
      <c r="J207" s="54"/>
      <c r="K207" s="52"/>
      <c r="L207" s="47" t="str">
        <f>IF(J207="×",0,IF(I207="","",I207/(VLOOKUP(F207,【設定】!$C$6:$D$26,2,FALSE))))</f>
        <v/>
      </c>
      <c r="M207" s="64" t="str">
        <f>IF(J207="×",0,IF(I207="","",I207/(VLOOKUP(F207,【設定】!$C$6:$D$26,2,FALSE))*VLOOKUP(F207,【設定】!$C$6:$E$26,3,FALSE)))</f>
        <v/>
      </c>
      <c r="N207" s="66" t="str">
        <f t="shared" si="49"/>
        <v/>
      </c>
      <c r="O207" s="66" t="str">
        <f t="shared" si="50"/>
        <v/>
      </c>
      <c r="P207" s="66" t="str">
        <f t="shared" si="51"/>
        <v/>
      </c>
      <c r="Q207" s="66" t="str">
        <f t="shared" si="52"/>
        <v/>
      </c>
      <c r="R207" s="66" t="str">
        <f>IF($E207=【設定】!$G$7,IF($J207="○",$M207,""),"")</f>
        <v/>
      </c>
      <c r="S207" s="66" t="str">
        <f>IF($E207=【設定】!$G$7,IF($J207="判定中",$M207,IF($J207="未完了",$M207,"")),"")</f>
        <v/>
      </c>
      <c r="T207" s="66" t="str">
        <f>IF($E207=【設定】!$G$8,IF($J207="○",$M207,""),"")</f>
        <v/>
      </c>
      <c r="U207" s="66" t="str">
        <f>IF($E207=【設定】!$G$8,IF($J207="判定中",$M207,IF($J207="未完了",$M207,"")),"")</f>
        <v/>
      </c>
      <c r="V207" s="66" t="str">
        <f>IF($E207=【設定】!$G$9,IF($J207="○",$M207,""),"")</f>
        <v/>
      </c>
      <c r="W207" s="66" t="str">
        <f>IF($E207=【設定】!$G$9,IF($J207="判定中",$M207,IF($J207="未完了",$M207,"")),"")</f>
        <v/>
      </c>
      <c r="X207" s="66" t="str">
        <f>IF($E207=【設定】!$G$10,IF($J207="○",$M207,""),"")</f>
        <v/>
      </c>
      <c r="Y207" s="66" t="str">
        <f>IF($E207=【設定】!$G$10,IF($J207="判定中",$M207,IF($J207="未完了",$M207,"")),"")</f>
        <v/>
      </c>
      <c r="Z207" s="66" t="str">
        <f>IF($E207=【設定】!$G$11,IF($J207="○",$M207,""),"")</f>
        <v/>
      </c>
      <c r="AA207" s="66" t="str">
        <f>IF($E207=【設定】!$G$11,IF($J207="判定中",$M207,IF($J207="未完了",$M207,"")),"")</f>
        <v/>
      </c>
    </row>
    <row r="208" spans="2:27" x14ac:dyDescent="0.2">
      <c r="B208" s="19">
        <f t="shared" si="48"/>
        <v>200</v>
      </c>
      <c r="C208" s="20" t="str">
        <f t="shared" si="46"/>
        <v/>
      </c>
      <c r="D208" s="48"/>
      <c r="E208" s="49"/>
      <c r="F208" s="50"/>
      <c r="G208" s="51"/>
      <c r="H208" s="52"/>
      <c r="I208" s="53"/>
      <c r="J208" s="54"/>
      <c r="K208" s="52"/>
      <c r="L208" s="47" t="str">
        <f>IF(J208="×",0,IF(I208="","",I208/(VLOOKUP(F208,【設定】!$C$6:$D$26,2,FALSE))))</f>
        <v/>
      </c>
      <c r="M208" s="64" t="str">
        <f>IF(J208="×",0,IF(I208="","",I208/(VLOOKUP(F208,【設定】!$C$6:$D$26,2,FALSE))*VLOOKUP(F208,【設定】!$C$6:$E$26,3,FALSE)))</f>
        <v/>
      </c>
      <c r="N208" s="66" t="str">
        <f t="shared" si="49"/>
        <v/>
      </c>
      <c r="O208" s="66" t="str">
        <f t="shared" si="50"/>
        <v/>
      </c>
      <c r="P208" s="66" t="str">
        <f t="shared" si="51"/>
        <v/>
      </c>
      <c r="Q208" s="66" t="str">
        <f t="shared" si="52"/>
        <v/>
      </c>
      <c r="R208" s="66" t="str">
        <f>IF($E208=【設定】!$G$7,IF($J208="○",$M208,""),"")</f>
        <v/>
      </c>
      <c r="S208" s="66" t="str">
        <f>IF($E208=【設定】!$G$7,IF($J208="判定中",$M208,IF($J208="未完了",$M208,"")),"")</f>
        <v/>
      </c>
      <c r="T208" s="66" t="str">
        <f>IF($E208=【設定】!$G$8,IF($J208="○",$M208,""),"")</f>
        <v/>
      </c>
      <c r="U208" s="66" t="str">
        <f>IF($E208=【設定】!$G$8,IF($J208="判定中",$M208,IF($J208="未完了",$M208,"")),"")</f>
        <v/>
      </c>
      <c r="V208" s="66" t="str">
        <f>IF($E208=【設定】!$G$9,IF($J208="○",$M208,""),"")</f>
        <v/>
      </c>
      <c r="W208" s="66" t="str">
        <f>IF($E208=【設定】!$G$9,IF($J208="判定中",$M208,IF($J208="未完了",$M208,"")),"")</f>
        <v/>
      </c>
      <c r="X208" s="66" t="str">
        <f>IF($E208=【設定】!$G$10,IF($J208="○",$M208,""),"")</f>
        <v/>
      </c>
      <c r="Y208" s="66" t="str">
        <f>IF($E208=【設定】!$G$10,IF($J208="判定中",$M208,IF($J208="未完了",$M208,"")),"")</f>
        <v/>
      </c>
      <c r="Z208" s="66" t="str">
        <f>IF($E208=【設定】!$G$11,IF($J208="○",$M208,""),"")</f>
        <v/>
      </c>
      <c r="AA208" s="66" t="str">
        <f>IF($E208=【設定】!$G$11,IF($J208="判定中",$M208,IF($J208="未完了",$M208,"")),"")</f>
        <v/>
      </c>
    </row>
    <row r="209" spans="2:27" x14ac:dyDescent="0.2">
      <c r="B209" s="19">
        <f t="shared" si="48"/>
        <v>201</v>
      </c>
      <c r="C209" s="20" t="str">
        <f t="shared" si="46"/>
        <v/>
      </c>
      <c r="D209" s="48"/>
      <c r="E209" s="49"/>
      <c r="F209" s="50"/>
      <c r="G209" s="51"/>
      <c r="H209" s="52"/>
      <c r="I209" s="53"/>
      <c r="J209" s="54"/>
      <c r="K209" s="52"/>
      <c r="L209" s="47" t="str">
        <f>IF(J209="×",0,IF(I209="","",I209/(VLOOKUP(F209,【設定】!$C$6:$D$26,2,FALSE))))</f>
        <v/>
      </c>
      <c r="M209" s="64" t="str">
        <f>IF(J209="×",0,IF(I209="","",I209/(VLOOKUP(F209,【設定】!$C$6:$D$26,2,FALSE))*VLOOKUP(F209,【設定】!$C$6:$E$26,3,FALSE)))</f>
        <v/>
      </c>
      <c r="N209" s="66" t="str">
        <f t="shared" si="49"/>
        <v/>
      </c>
      <c r="O209" s="66" t="str">
        <f t="shared" si="50"/>
        <v/>
      </c>
      <c r="P209" s="66" t="str">
        <f t="shared" si="51"/>
        <v/>
      </c>
      <c r="Q209" s="66" t="str">
        <f t="shared" si="52"/>
        <v/>
      </c>
      <c r="R209" s="66" t="str">
        <f>IF($E209=【設定】!$G$7,IF($J209="○",$M209,""),"")</f>
        <v/>
      </c>
      <c r="S209" s="66" t="str">
        <f>IF($E209=【設定】!$G$7,IF($J209="判定中",$M209,IF($J209="未完了",$M209,"")),"")</f>
        <v/>
      </c>
      <c r="T209" s="66" t="str">
        <f>IF($E209=【設定】!$G$8,IF($J209="○",$M209,""),"")</f>
        <v/>
      </c>
      <c r="U209" s="66" t="str">
        <f>IF($E209=【設定】!$G$8,IF($J209="判定中",$M209,IF($J209="未完了",$M209,"")),"")</f>
        <v/>
      </c>
      <c r="V209" s="66" t="str">
        <f>IF($E209=【設定】!$G$9,IF($J209="○",$M209,""),"")</f>
        <v/>
      </c>
      <c r="W209" s="66" t="str">
        <f>IF($E209=【設定】!$G$9,IF($J209="判定中",$M209,IF($J209="未完了",$M209,"")),"")</f>
        <v/>
      </c>
      <c r="X209" s="66" t="str">
        <f>IF($E209=【設定】!$G$10,IF($J209="○",$M209,""),"")</f>
        <v/>
      </c>
      <c r="Y209" s="66" t="str">
        <f>IF($E209=【設定】!$G$10,IF($J209="判定中",$M209,IF($J209="未完了",$M209,"")),"")</f>
        <v/>
      </c>
      <c r="Z209" s="66" t="str">
        <f>IF($E209=【設定】!$G$11,IF($J209="○",$M209,""),"")</f>
        <v/>
      </c>
      <c r="AA209" s="66" t="str">
        <f>IF($E209=【設定】!$G$11,IF($J209="判定中",$M209,IF($J209="未完了",$M209,"")),"")</f>
        <v/>
      </c>
    </row>
    <row r="210" spans="2:27" x14ac:dyDescent="0.2">
      <c r="B210" s="19">
        <f t="shared" si="48"/>
        <v>202</v>
      </c>
      <c r="C210" s="20" t="str">
        <f t="shared" si="46"/>
        <v/>
      </c>
      <c r="D210" s="48"/>
      <c r="E210" s="49"/>
      <c r="F210" s="50"/>
      <c r="G210" s="51"/>
      <c r="H210" s="52"/>
      <c r="I210" s="53"/>
      <c r="J210" s="54"/>
      <c r="K210" s="52"/>
      <c r="L210" s="47" t="str">
        <f>IF(J210="×",0,IF(I210="","",I210/(VLOOKUP(F210,【設定】!$C$6:$D$26,2,FALSE))))</f>
        <v/>
      </c>
      <c r="M210" s="64" t="str">
        <f>IF(J210="×",0,IF(I210="","",I210/(VLOOKUP(F210,【設定】!$C$6:$D$26,2,FALSE))*VLOOKUP(F210,【設定】!$C$6:$E$26,3,FALSE)))</f>
        <v/>
      </c>
      <c r="N210" s="66" t="str">
        <f t="shared" si="49"/>
        <v/>
      </c>
      <c r="O210" s="66" t="str">
        <f t="shared" si="50"/>
        <v/>
      </c>
      <c r="P210" s="66" t="str">
        <f t="shared" si="51"/>
        <v/>
      </c>
      <c r="Q210" s="66" t="str">
        <f t="shared" si="52"/>
        <v/>
      </c>
      <c r="R210" s="66" t="str">
        <f>IF($E210=【設定】!$G$7,IF($J210="○",$M210,""),"")</f>
        <v/>
      </c>
      <c r="S210" s="66" t="str">
        <f>IF($E210=【設定】!$G$7,IF($J210="判定中",$M210,IF($J210="未完了",$M210,"")),"")</f>
        <v/>
      </c>
      <c r="T210" s="66" t="str">
        <f>IF($E210=【設定】!$G$8,IF($J210="○",$M210,""),"")</f>
        <v/>
      </c>
      <c r="U210" s="66" t="str">
        <f>IF($E210=【設定】!$G$8,IF($J210="判定中",$M210,IF($J210="未完了",$M210,"")),"")</f>
        <v/>
      </c>
      <c r="V210" s="66" t="str">
        <f>IF($E210=【設定】!$G$9,IF($J210="○",$M210,""),"")</f>
        <v/>
      </c>
      <c r="W210" s="66" t="str">
        <f>IF($E210=【設定】!$G$9,IF($J210="判定中",$M210,IF($J210="未完了",$M210,"")),"")</f>
        <v/>
      </c>
      <c r="X210" s="66" t="str">
        <f>IF($E210=【設定】!$G$10,IF($J210="○",$M210,""),"")</f>
        <v/>
      </c>
      <c r="Y210" s="66" t="str">
        <f>IF($E210=【設定】!$G$10,IF($J210="判定中",$M210,IF($J210="未完了",$M210,"")),"")</f>
        <v/>
      </c>
      <c r="Z210" s="66" t="str">
        <f>IF($E210=【設定】!$G$11,IF($J210="○",$M210,""),"")</f>
        <v/>
      </c>
      <c r="AA210" s="66" t="str">
        <f>IF($E210=【設定】!$G$11,IF($J210="判定中",$M210,IF($J210="未完了",$M210,"")),"")</f>
        <v/>
      </c>
    </row>
    <row r="211" spans="2:27" x14ac:dyDescent="0.2">
      <c r="B211" s="19">
        <f t="shared" si="48"/>
        <v>203</v>
      </c>
      <c r="C211" s="20" t="str">
        <f t="shared" si="46"/>
        <v/>
      </c>
      <c r="D211" s="48"/>
      <c r="E211" s="49"/>
      <c r="F211" s="50"/>
      <c r="G211" s="51"/>
      <c r="H211" s="52"/>
      <c r="I211" s="53"/>
      <c r="J211" s="54"/>
      <c r="K211" s="52"/>
      <c r="L211" s="47" t="str">
        <f>IF(J211="×",0,IF(I211="","",I211/(VLOOKUP(F211,【設定】!$C$6:$D$26,2,FALSE))))</f>
        <v/>
      </c>
      <c r="M211" s="64" t="str">
        <f>IF(J211="×",0,IF(I211="","",I211/(VLOOKUP(F211,【設定】!$C$6:$D$26,2,FALSE))*VLOOKUP(F211,【設定】!$C$6:$E$26,3,FALSE)))</f>
        <v/>
      </c>
      <c r="N211" s="66" t="str">
        <f t="shared" si="49"/>
        <v/>
      </c>
      <c r="O211" s="66" t="str">
        <f t="shared" si="50"/>
        <v/>
      </c>
      <c r="P211" s="66" t="str">
        <f t="shared" si="51"/>
        <v/>
      </c>
      <c r="Q211" s="66" t="str">
        <f t="shared" si="52"/>
        <v/>
      </c>
      <c r="R211" s="66" t="str">
        <f>IF($E211=【設定】!$G$7,IF($J211="○",$M211,""),"")</f>
        <v/>
      </c>
      <c r="S211" s="66" t="str">
        <f>IF($E211=【設定】!$G$7,IF($J211="判定中",$M211,IF($J211="未完了",$M211,"")),"")</f>
        <v/>
      </c>
      <c r="T211" s="66" t="str">
        <f>IF($E211=【設定】!$G$8,IF($J211="○",$M211,""),"")</f>
        <v/>
      </c>
      <c r="U211" s="66" t="str">
        <f>IF($E211=【設定】!$G$8,IF($J211="判定中",$M211,IF($J211="未完了",$M211,"")),"")</f>
        <v/>
      </c>
      <c r="V211" s="66" t="str">
        <f>IF($E211=【設定】!$G$9,IF($J211="○",$M211,""),"")</f>
        <v/>
      </c>
      <c r="W211" s="66" t="str">
        <f>IF($E211=【設定】!$G$9,IF($J211="判定中",$M211,IF($J211="未完了",$M211,"")),"")</f>
        <v/>
      </c>
      <c r="X211" s="66" t="str">
        <f>IF($E211=【設定】!$G$10,IF($J211="○",$M211,""),"")</f>
        <v/>
      </c>
      <c r="Y211" s="66" t="str">
        <f>IF($E211=【設定】!$G$10,IF($J211="判定中",$M211,IF($J211="未完了",$M211,"")),"")</f>
        <v/>
      </c>
      <c r="Z211" s="66" t="str">
        <f>IF($E211=【設定】!$G$11,IF($J211="○",$M211,""),"")</f>
        <v/>
      </c>
      <c r="AA211" s="66" t="str">
        <f>IF($E211=【設定】!$G$11,IF($J211="判定中",$M211,IF($J211="未完了",$M211,"")),"")</f>
        <v/>
      </c>
    </row>
    <row r="212" spans="2:27" x14ac:dyDescent="0.2">
      <c r="B212" s="19">
        <f t="shared" si="48"/>
        <v>204</v>
      </c>
      <c r="C212" s="20" t="str">
        <f t="shared" si="46"/>
        <v/>
      </c>
      <c r="D212" s="48"/>
      <c r="E212" s="49"/>
      <c r="F212" s="50"/>
      <c r="G212" s="51"/>
      <c r="H212" s="52"/>
      <c r="I212" s="53"/>
      <c r="J212" s="54"/>
      <c r="K212" s="52"/>
      <c r="L212" s="47" t="str">
        <f>IF(J212="×",0,IF(I212="","",I212/(VLOOKUP(F212,【設定】!$C$6:$D$26,2,FALSE))))</f>
        <v/>
      </c>
      <c r="M212" s="64" t="str">
        <f>IF(J212="×",0,IF(I212="","",I212/(VLOOKUP(F212,【設定】!$C$6:$D$26,2,FALSE))*VLOOKUP(F212,【設定】!$C$6:$E$26,3,FALSE)))</f>
        <v/>
      </c>
      <c r="N212" s="66" t="str">
        <f t="shared" si="49"/>
        <v/>
      </c>
      <c r="O212" s="66" t="str">
        <f t="shared" si="50"/>
        <v/>
      </c>
      <c r="P212" s="66" t="str">
        <f t="shared" si="51"/>
        <v/>
      </c>
      <c r="Q212" s="66" t="str">
        <f t="shared" si="52"/>
        <v/>
      </c>
      <c r="R212" s="66" t="str">
        <f>IF($E212=【設定】!$G$7,IF($J212="○",$M212,""),"")</f>
        <v/>
      </c>
      <c r="S212" s="66" t="str">
        <f>IF($E212=【設定】!$G$7,IF($J212="判定中",$M212,IF($J212="未完了",$M212,"")),"")</f>
        <v/>
      </c>
      <c r="T212" s="66" t="str">
        <f>IF($E212=【設定】!$G$8,IF($J212="○",$M212,""),"")</f>
        <v/>
      </c>
      <c r="U212" s="66" t="str">
        <f>IF($E212=【設定】!$G$8,IF($J212="判定中",$M212,IF($J212="未完了",$M212,"")),"")</f>
        <v/>
      </c>
      <c r="V212" s="66" t="str">
        <f>IF($E212=【設定】!$G$9,IF($J212="○",$M212,""),"")</f>
        <v/>
      </c>
      <c r="W212" s="66" t="str">
        <f>IF($E212=【設定】!$G$9,IF($J212="判定中",$M212,IF($J212="未完了",$M212,"")),"")</f>
        <v/>
      </c>
      <c r="X212" s="66" t="str">
        <f>IF($E212=【設定】!$G$10,IF($J212="○",$M212,""),"")</f>
        <v/>
      </c>
      <c r="Y212" s="66" t="str">
        <f>IF($E212=【設定】!$G$10,IF($J212="判定中",$M212,IF($J212="未完了",$M212,"")),"")</f>
        <v/>
      </c>
      <c r="Z212" s="66" t="str">
        <f>IF($E212=【設定】!$G$11,IF($J212="○",$M212,""),"")</f>
        <v/>
      </c>
      <c r="AA212" s="66" t="str">
        <f>IF($E212=【設定】!$G$11,IF($J212="判定中",$M212,IF($J212="未完了",$M212,"")),"")</f>
        <v/>
      </c>
    </row>
    <row r="213" spans="2:27" x14ac:dyDescent="0.2">
      <c r="B213" s="19">
        <f t="shared" si="48"/>
        <v>205</v>
      </c>
      <c r="C213" s="20" t="str">
        <f t="shared" si="46"/>
        <v/>
      </c>
      <c r="D213" s="48"/>
      <c r="E213" s="49"/>
      <c r="F213" s="50"/>
      <c r="G213" s="51"/>
      <c r="H213" s="52"/>
      <c r="I213" s="53"/>
      <c r="J213" s="54"/>
      <c r="K213" s="52"/>
      <c r="L213" s="47" t="str">
        <f>IF(J213="×",0,IF(I213="","",I213/(VLOOKUP(F213,【設定】!$C$6:$D$26,2,FALSE))))</f>
        <v/>
      </c>
      <c r="M213" s="64" t="str">
        <f>IF(J213="×",0,IF(I213="","",I213/(VLOOKUP(F213,【設定】!$C$6:$D$26,2,FALSE))*VLOOKUP(F213,【設定】!$C$6:$E$26,3,FALSE)))</f>
        <v/>
      </c>
      <c r="N213" s="66" t="str">
        <f t="shared" si="49"/>
        <v/>
      </c>
      <c r="O213" s="66" t="str">
        <f t="shared" si="50"/>
        <v/>
      </c>
      <c r="P213" s="66" t="str">
        <f t="shared" si="51"/>
        <v/>
      </c>
      <c r="Q213" s="66" t="str">
        <f t="shared" si="52"/>
        <v/>
      </c>
      <c r="R213" s="66" t="str">
        <f>IF($E213=【設定】!$G$7,IF($J213="○",$M213,""),"")</f>
        <v/>
      </c>
      <c r="S213" s="66" t="str">
        <f>IF($E213=【設定】!$G$7,IF($J213="判定中",$M213,IF($J213="未完了",$M213,"")),"")</f>
        <v/>
      </c>
      <c r="T213" s="66" t="str">
        <f>IF($E213=【設定】!$G$8,IF($J213="○",$M213,""),"")</f>
        <v/>
      </c>
      <c r="U213" s="66" t="str">
        <f>IF($E213=【設定】!$G$8,IF($J213="判定中",$M213,IF($J213="未完了",$M213,"")),"")</f>
        <v/>
      </c>
      <c r="V213" s="66" t="str">
        <f>IF($E213=【設定】!$G$9,IF($J213="○",$M213,""),"")</f>
        <v/>
      </c>
      <c r="W213" s="66" t="str">
        <f>IF($E213=【設定】!$G$9,IF($J213="判定中",$M213,IF($J213="未完了",$M213,"")),"")</f>
        <v/>
      </c>
      <c r="X213" s="66" t="str">
        <f>IF($E213=【設定】!$G$10,IF($J213="○",$M213,""),"")</f>
        <v/>
      </c>
      <c r="Y213" s="66" t="str">
        <f>IF($E213=【設定】!$G$10,IF($J213="判定中",$M213,IF($J213="未完了",$M213,"")),"")</f>
        <v/>
      </c>
      <c r="Z213" s="66" t="str">
        <f>IF($E213=【設定】!$G$11,IF($J213="○",$M213,""),"")</f>
        <v/>
      </c>
      <c r="AA213" s="66" t="str">
        <f>IF($E213=【設定】!$G$11,IF($J213="判定中",$M213,IF($J213="未完了",$M213,"")),"")</f>
        <v/>
      </c>
    </row>
    <row r="214" spans="2:27" x14ac:dyDescent="0.2">
      <c r="B214" s="19">
        <f t="shared" si="48"/>
        <v>206</v>
      </c>
      <c r="C214" s="20" t="str">
        <f t="shared" si="46"/>
        <v/>
      </c>
      <c r="D214" s="48"/>
      <c r="E214" s="49"/>
      <c r="F214" s="50"/>
      <c r="G214" s="51"/>
      <c r="H214" s="52"/>
      <c r="I214" s="53"/>
      <c r="J214" s="54"/>
      <c r="K214" s="52"/>
      <c r="L214" s="47" t="str">
        <f>IF(J214="×",0,IF(I214="","",I214/(VLOOKUP(F214,【設定】!$C$6:$D$26,2,FALSE))))</f>
        <v/>
      </c>
      <c r="M214" s="64" t="str">
        <f>IF(J214="×",0,IF(I214="","",I214/(VLOOKUP(F214,【設定】!$C$6:$D$26,2,FALSE))*VLOOKUP(F214,【設定】!$C$6:$E$26,3,FALSE)))</f>
        <v/>
      </c>
      <c r="N214" s="66" t="str">
        <f t="shared" si="49"/>
        <v/>
      </c>
      <c r="O214" s="66" t="str">
        <f t="shared" si="50"/>
        <v/>
      </c>
      <c r="P214" s="66" t="str">
        <f t="shared" si="51"/>
        <v/>
      </c>
      <c r="Q214" s="66" t="str">
        <f t="shared" si="52"/>
        <v/>
      </c>
      <c r="R214" s="66" t="str">
        <f>IF($E214=【設定】!$G$7,IF($J214="○",$M214,""),"")</f>
        <v/>
      </c>
      <c r="S214" s="66" t="str">
        <f>IF($E214=【設定】!$G$7,IF($J214="判定中",$M214,IF($J214="未完了",$M214,"")),"")</f>
        <v/>
      </c>
      <c r="T214" s="66" t="str">
        <f>IF($E214=【設定】!$G$8,IF($J214="○",$M214,""),"")</f>
        <v/>
      </c>
      <c r="U214" s="66" t="str">
        <f>IF($E214=【設定】!$G$8,IF($J214="判定中",$M214,IF($J214="未完了",$M214,"")),"")</f>
        <v/>
      </c>
      <c r="V214" s="66" t="str">
        <f>IF($E214=【設定】!$G$9,IF($J214="○",$M214,""),"")</f>
        <v/>
      </c>
      <c r="W214" s="66" t="str">
        <f>IF($E214=【設定】!$G$9,IF($J214="判定中",$M214,IF($J214="未完了",$M214,"")),"")</f>
        <v/>
      </c>
      <c r="X214" s="66" t="str">
        <f>IF($E214=【設定】!$G$10,IF($J214="○",$M214,""),"")</f>
        <v/>
      </c>
      <c r="Y214" s="66" t="str">
        <f>IF($E214=【設定】!$G$10,IF($J214="判定中",$M214,IF($J214="未完了",$M214,"")),"")</f>
        <v/>
      </c>
      <c r="Z214" s="66" t="str">
        <f>IF($E214=【設定】!$G$11,IF($J214="○",$M214,""),"")</f>
        <v/>
      </c>
      <c r="AA214" s="66" t="str">
        <f>IF($E214=【設定】!$G$11,IF($J214="判定中",$M214,IF($J214="未完了",$M214,"")),"")</f>
        <v/>
      </c>
    </row>
    <row r="215" spans="2:27" x14ac:dyDescent="0.2">
      <c r="B215" s="19">
        <f t="shared" ref="B215" si="53">B214+1</f>
        <v>207</v>
      </c>
      <c r="C215" s="20" t="str">
        <f t="shared" si="46"/>
        <v/>
      </c>
      <c r="D215" s="48"/>
      <c r="E215" s="49"/>
      <c r="F215" s="50"/>
      <c r="G215" s="51"/>
      <c r="H215" s="52"/>
      <c r="I215" s="53"/>
      <c r="J215" s="54"/>
      <c r="K215" s="52"/>
      <c r="L215" s="47" t="str">
        <f>IF(J215="×",0,IF(I215="","",I215/(VLOOKUP(F215,【設定】!$C$6:$D$26,2,FALSE))))</f>
        <v/>
      </c>
      <c r="M215" s="64" t="str">
        <f>IF(J215="×",0,IF(I215="","",I215/(VLOOKUP(F215,【設定】!$C$6:$D$26,2,FALSE))*VLOOKUP(F215,【設定】!$C$6:$E$26,3,FALSE)))</f>
        <v/>
      </c>
      <c r="N215" s="66" t="str">
        <f t="shared" si="49"/>
        <v/>
      </c>
      <c r="O215" s="66" t="str">
        <f t="shared" si="50"/>
        <v/>
      </c>
      <c r="P215" s="66" t="str">
        <f t="shared" si="51"/>
        <v/>
      </c>
      <c r="Q215" s="66" t="str">
        <f t="shared" si="52"/>
        <v/>
      </c>
      <c r="R215" s="66" t="str">
        <f>IF($E215=【設定】!$G$7,IF($J215="○",$M215,""),"")</f>
        <v/>
      </c>
      <c r="S215" s="66" t="str">
        <f>IF($E215=【設定】!$G$7,IF($J215="判定中",$M215,IF($J215="未完了",$M215,"")),"")</f>
        <v/>
      </c>
      <c r="T215" s="66" t="str">
        <f>IF($E215=【設定】!$G$8,IF($J215="○",$M215,""),"")</f>
        <v/>
      </c>
      <c r="U215" s="66" t="str">
        <f>IF($E215=【設定】!$G$8,IF($J215="判定中",$M215,IF($J215="未完了",$M215,"")),"")</f>
        <v/>
      </c>
      <c r="V215" s="66" t="str">
        <f>IF($E215=【設定】!$G$9,IF($J215="○",$M215,""),"")</f>
        <v/>
      </c>
      <c r="W215" s="66" t="str">
        <f>IF($E215=【設定】!$G$9,IF($J215="判定中",$M215,IF($J215="未完了",$M215,"")),"")</f>
        <v/>
      </c>
      <c r="X215" s="66" t="str">
        <f>IF($E215=【設定】!$G$10,IF($J215="○",$M215,""),"")</f>
        <v/>
      </c>
      <c r="Y215" s="66" t="str">
        <f>IF($E215=【設定】!$G$10,IF($J215="判定中",$M215,IF($J215="未完了",$M215,"")),"")</f>
        <v/>
      </c>
      <c r="Z215" s="66" t="str">
        <f>IF($E215=【設定】!$G$11,IF($J215="○",$M215,""),"")</f>
        <v/>
      </c>
      <c r="AA215" s="66" t="str">
        <f>IF($E215=【設定】!$G$11,IF($J215="判定中",$M215,IF($J215="未完了",$M215,"")),"")</f>
        <v/>
      </c>
    </row>
    <row r="216" spans="2:27" x14ac:dyDescent="0.2">
      <c r="B216" s="19">
        <f t="shared" ref="B216:B247" si="54">B215+1</f>
        <v>208</v>
      </c>
      <c r="C216" s="20" t="str">
        <f t="shared" si="46"/>
        <v/>
      </c>
      <c r="D216" s="48"/>
      <c r="E216" s="49"/>
      <c r="F216" s="50"/>
      <c r="G216" s="51"/>
      <c r="H216" s="52"/>
      <c r="I216" s="53"/>
      <c r="J216" s="54"/>
      <c r="K216" s="52"/>
      <c r="L216" s="47" t="str">
        <f>IF(J216="×",0,IF(I216="","",I216/(VLOOKUP(F216,【設定】!$C$6:$D$26,2,FALSE))))</f>
        <v/>
      </c>
      <c r="M216" s="64" t="str">
        <f>IF(J216="×",0,IF(I216="","",I216/(VLOOKUP(F216,【設定】!$C$6:$D$26,2,FALSE))*VLOOKUP(F216,【設定】!$C$6:$E$26,3,FALSE)))</f>
        <v/>
      </c>
      <c r="N216" s="66" t="str">
        <f t="shared" si="49"/>
        <v/>
      </c>
      <c r="O216" s="66" t="str">
        <f t="shared" si="50"/>
        <v/>
      </c>
      <c r="P216" s="66" t="str">
        <f t="shared" si="51"/>
        <v/>
      </c>
      <c r="Q216" s="66" t="str">
        <f t="shared" si="52"/>
        <v/>
      </c>
      <c r="R216" s="66" t="str">
        <f>IF($E216=【設定】!$G$7,IF($J216="○",$M216,""),"")</f>
        <v/>
      </c>
      <c r="S216" s="66" t="str">
        <f>IF($E216=【設定】!$G$7,IF($J216="判定中",$M216,IF($J216="未完了",$M216,"")),"")</f>
        <v/>
      </c>
      <c r="T216" s="66" t="str">
        <f>IF($E216=【設定】!$G$8,IF($J216="○",$M216,""),"")</f>
        <v/>
      </c>
      <c r="U216" s="66" t="str">
        <f>IF($E216=【設定】!$G$8,IF($J216="判定中",$M216,IF($J216="未完了",$M216,"")),"")</f>
        <v/>
      </c>
      <c r="V216" s="66" t="str">
        <f>IF($E216=【設定】!$G$9,IF($J216="○",$M216,""),"")</f>
        <v/>
      </c>
      <c r="W216" s="66" t="str">
        <f>IF($E216=【設定】!$G$9,IF($J216="判定中",$M216,IF($J216="未完了",$M216,"")),"")</f>
        <v/>
      </c>
      <c r="X216" s="66" t="str">
        <f>IF($E216=【設定】!$G$10,IF($J216="○",$M216,""),"")</f>
        <v/>
      </c>
      <c r="Y216" s="66" t="str">
        <f>IF($E216=【設定】!$G$10,IF($J216="判定中",$M216,IF($J216="未完了",$M216,"")),"")</f>
        <v/>
      </c>
      <c r="Z216" s="66" t="str">
        <f>IF($E216=【設定】!$G$11,IF($J216="○",$M216,""),"")</f>
        <v/>
      </c>
      <c r="AA216" s="66" t="str">
        <f>IF($E216=【設定】!$G$11,IF($J216="判定中",$M216,IF($J216="未完了",$M216,"")),"")</f>
        <v/>
      </c>
    </row>
    <row r="217" spans="2:27" x14ac:dyDescent="0.2">
      <c r="B217" s="19">
        <f t="shared" si="54"/>
        <v>209</v>
      </c>
      <c r="C217" s="20" t="str">
        <f t="shared" si="46"/>
        <v/>
      </c>
      <c r="D217" s="48"/>
      <c r="E217" s="49"/>
      <c r="F217" s="50"/>
      <c r="G217" s="51"/>
      <c r="H217" s="52"/>
      <c r="I217" s="53"/>
      <c r="J217" s="54"/>
      <c r="K217" s="52"/>
      <c r="L217" s="47" t="str">
        <f>IF(J217="×",0,IF(I217="","",I217/(VLOOKUP(F217,【設定】!$C$6:$D$26,2,FALSE))))</f>
        <v/>
      </c>
      <c r="M217" s="64" t="str">
        <f>IF(J217="×",0,IF(I217="","",I217/(VLOOKUP(F217,【設定】!$C$6:$D$26,2,FALSE))*VLOOKUP(F217,【設定】!$C$6:$E$26,3,FALSE)))</f>
        <v/>
      </c>
      <c r="N217" s="66" t="str">
        <f t="shared" si="49"/>
        <v/>
      </c>
      <c r="O217" s="66" t="str">
        <f t="shared" si="50"/>
        <v/>
      </c>
      <c r="P217" s="66" t="str">
        <f t="shared" si="51"/>
        <v/>
      </c>
      <c r="Q217" s="66" t="str">
        <f t="shared" si="52"/>
        <v/>
      </c>
      <c r="R217" s="66" t="str">
        <f>IF($E217=【設定】!$G$7,IF($J217="○",$M217,""),"")</f>
        <v/>
      </c>
      <c r="S217" s="66" t="str">
        <f>IF($E217=【設定】!$G$7,IF($J217="判定中",$M217,IF($J217="未完了",$M217,"")),"")</f>
        <v/>
      </c>
      <c r="T217" s="66" t="str">
        <f>IF($E217=【設定】!$G$8,IF($J217="○",$M217,""),"")</f>
        <v/>
      </c>
      <c r="U217" s="66" t="str">
        <f>IF($E217=【設定】!$G$8,IF($J217="判定中",$M217,IF($J217="未完了",$M217,"")),"")</f>
        <v/>
      </c>
      <c r="V217" s="66" t="str">
        <f>IF($E217=【設定】!$G$9,IF($J217="○",$M217,""),"")</f>
        <v/>
      </c>
      <c r="W217" s="66" t="str">
        <f>IF($E217=【設定】!$G$9,IF($J217="判定中",$M217,IF($J217="未完了",$M217,"")),"")</f>
        <v/>
      </c>
      <c r="X217" s="66" t="str">
        <f>IF($E217=【設定】!$G$10,IF($J217="○",$M217,""),"")</f>
        <v/>
      </c>
      <c r="Y217" s="66" t="str">
        <f>IF($E217=【設定】!$G$10,IF($J217="判定中",$M217,IF($J217="未完了",$M217,"")),"")</f>
        <v/>
      </c>
      <c r="Z217" s="66" t="str">
        <f>IF($E217=【設定】!$G$11,IF($J217="○",$M217,""),"")</f>
        <v/>
      </c>
      <c r="AA217" s="66" t="str">
        <f>IF($E217=【設定】!$G$11,IF($J217="判定中",$M217,IF($J217="未完了",$M217,"")),"")</f>
        <v/>
      </c>
    </row>
    <row r="218" spans="2:27" x14ac:dyDescent="0.2">
      <c r="B218" s="19">
        <f t="shared" si="54"/>
        <v>210</v>
      </c>
      <c r="C218" s="20" t="str">
        <f t="shared" si="46"/>
        <v/>
      </c>
      <c r="D218" s="48"/>
      <c r="E218" s="49"/>
      <c r="F218" s="50"/>
      <c r="G218" s="51"/>
      <c r="H218" s="52"/>
      <c r="I218" s="53"/>
      <c r="J218" s="54"/>
      <c r="K218" s="52"/>
      <c r="L218" s="47" t="str">
        <f>IF(J218="×",0,IF(I218="","",I218/(VLOOKUP(F218,【設定】!$C$6:$D$26,2,FALSE))))</f>
        <v/>
      </c>
      <c r="M218" s="64" t="str">
        <f>IF(J218="×",0,IF(I218="","",I218/(VLOOKUP(F218,【設定】!$C$6:$D$26,2,FALSE))*VLOOKUP(F218,【設定】!$C$6:$E$26,3,FALSE)))</f>
        <v/>
      </c>
      <c r="N218" s="66" t="str">
        <f t="shared" si="49"/>
        <v/>
      </c>
      <c r="O218" s="66" t="str">
        <f t="shared" si="50"/>
        <v/>
      </c>
      <c r="P218" s="66" t="str">
        <f t="shared" si="51"/>
        <v/>
      </c>
      <c r="Q218" s="66" t="str">
        <f t="shared" si="52"/>
        <v/>
      </c>
      <c r="R218" s="66" t="str">
        <f>IF($E218=【設定】!$G$7,IF($J218="○",$M218,""),"")</f>
        <v/>
      </c>
      <c r="S218" s="66" t="str">
        <f>IF($E218=【設定】!$G$7,IF($J218="判定中",$M218,IF($J218="未完了",$M218,"")),"")</f>
        <v/>
      </c>
      <c r="T218" s="66" t="str">
        <f>IF($E218=【設定】!$G$8,IF($J218="○",$M218,""),"")</f>
        <v/>
      </c>
      <c r="U218" s="66" t="str">
        <f>IF($E218=【設定】!$G$8,IF($J218="判定中",$M218,IF($J218="未完了",$M218,"")),"")</f>
        <v/>
      </c>
      <c r="V218" s="66" t="str">
        <f>IF($E218=【設定】!$G$9,IF($J218="○",$M218,""),"")</f>
        <v/>
      </c>
      <c r="W218" s="66" t="str">
        <f>IF($E218=【設定】!$G$9,IF($J218="判定中",$M218,IF($J218="未完了",$M218,"")),"")</f>
        <v/>
      </c>
      <c r="X218" s="66" t="str">
        <f>IF($E218=【設定】!$G$10,IF($J218="○",$M218,""),"")</f>
        <v/>
      </c>
      <c r="Y218" s="66" t="str">
        <f>IF($E218=【設定】!$G$10,IF($J218="判定中",$M218,IF($J218="未完了",$M218,"")),"")</f>
        <v/>
      </c>
      <c r="Z218" s="66" t="str">
        <f>IF($E218=【設定】!$G$11,IF($J218="○",$M218,""),"")</f>
        <v/>
      </c>
      <c r="AA218" s="66" t="str">
        <f>IF($E218=【設定】!$G$11,IF($J218="判定中",$M218,IF($J218="未完了",$M218,"")),"")</f>
        <v/>
      </c>
    </row>
    <row r="219" spans="2:27" x14ac:dyDescent="0.2">
      <c r="B219" s="19">
        <f t="shared" si="54"/>
        <v>211</v>
      </c>
      <c r="C219" s="20" t="str">
        <f t="shared" si="46"/>
        <v/>
      </c>
      <c r="D219" s="48"/>
      <c r="E219" s="49"/>
      <c r="F219" s="50"/>
      <c r="G219" s="51"/>
      <c r="H219" s="52"/>
      <c r="I219" s="53"/>
      <c r="J219" s="54"/>
      <c r="K219" s="52"/>
      <c r="L219" s="47" t="str">
        <f>IF(J219="×",0,IF(I219="","",I219/(VLOOKUP(F219,【設定】!$C$6:$D$26,2,FALSE))))</f>
        <v/>
      </c>
      <c r="M219" s="64" t="str">
        <f>IF(J219="×",0,IF(I219="","",I219/(VLOOKUP(F219,【設定】!$C$6:$D$26,2,FALSE))*VLOOKUP(F219,【設定】!$C$6:$E$26,3,FALSE)))</f>
        <v/>
      </c>
      <c r="N219" s="66" t="str">
        <f t="shared" si="49"/>
        <v/>
      </c>
      <c r="O219" s="66" t="str">
        <f t="shared" si="50"/>
        <v/>
      </c>
      <c r="P219" s="66" t="str">
        <f t="shared" si="51"/>
        <v/>
      </c>
      <c r="Q219" s="66" t="str">
        <f t="shared" si="52"/>
        <v/>
      </c>
      <c r="R219" s="66" t="str">
        <f>IF($E219=【設定】!$G$7,IF($J219="○",$M219,""),"")</f>
        <v/>
      </c>
      <c r="S219" s="66" t="str">
        <f>IF($E219=【設定】!$G$7,IF($J219="判定中",$M219,IF($J219="未完了",$M219,"")),"")</f>
        <v/>
      </c>
      <c r="T219" s="66" t="str">
        <f>IF($E219=【設定】!$G$8,IF($J219="○",$M219,""),"")</f>
        <v/>
      </c>
      <c r="U219" s="66" t="str">
        <f>IF($E219=【設定】!$G$8,IF($J219="判定中",$M219,IF($J219="未完了",$M219,"")),"")</f>
        <v/>
      </c>
      <c r="V219" s="66" t="str">
        <f>IF($E219=【設定】!$G$9,IF($J219="○",$M219,""),"")</f>
        <v/>
      </c>
      <c r="W219" s="66" t="str">
        <f>IF($E219=【設定】!$G$9,IF($J219="判定中",$M219,IF($J219="未完了",$M219,"")),"")</f>
        <v/>
      </c>
      <c r="X219" s="66" t="str">
        <f>IF($E219=【設定】!$G$10,IF($J219="○",$M219,""),"")</f>
        <v/>
      </c>
      <c r="Y219" s="66" t="str">
        <f>IF($E219=【設定】!$G$10,IF($J219="判定中",$M219,IF($J219="未完了",$M219,"")),"")</f>
        <v/>
      </c>
      <c r="Z219" s="66" t="str">
        <f>IF($E219=【設定】!$G$11,IF($J219="○",$M219,""),"")</f>
        <v/>
      </c>
      <c r="AA219" s="66" t="str">
        <f>IF($E219=【設定】!$G$11,IF($J219="判定中",$M219,IF($J219="未完了",$M219,"")),"")</f>
        <v/>
      </c>
    </row>
    <row r="220" spans="2:27" x14ac:dyDescent="0.2">
      <c r="B220" s="19">
        <f t="shared" si="54"/>
        <v>212</v>
      </c>
      <c r="C220" s="20" t="str">
        <f t="shared" si="46"/>
        <v/>
      </c>
      <c r="D220" s="48"/>
      <c r="E220" s="49"/>
      <c r="F220" s="50"/>
      <c r="G220" s="51"/>
      <c r="H220" s="52"/>
      <c r="I220" s="53"/>
      <c r="J220" s="54"/>
      <c r="K220" s="52"/>
      <c r="L220" s="47" t="str">
        <f>IF(J220="×",0,IF(I220="","",I220/(VLOOKUP(F220,【設定】!$C$6:$D$26,2,FALSE))))</f>
        <v/>
      </c>
      <c r="M220" s="64" t="str">
        <f>IF(J220="×",0,IF(I220="","",I220/(VLOOKUP(F220,【設定】!$C$6:$D$26,2,FALSE))*VLOOKUP(F220,【設定】!$C$6:$E$26,3,FALSE)))</f>
        <v/>
      </c>
      <c r="N220" s="66" t="str">
        <f t="shared" si="49"/>
        <v/>
      </c>
      <c r="O220" s="66" t="str">
        <f t="shared" si="50"/>
        <v/>
      </c>
      <c r="P220" s="66" t="str">
        <f t="shared" si="51"/>
        <v/>
      </c>
      <c r="Q220" s="66" t="str">
        <f t="shared" si="52"/>
        <v/>
      </c>
      <c r="R220" s="66" t="str">
        <f>IF($E220=【設定】!$G$7,IF($J220="○",$M220,""),"")</f>
        <v/>
      </c>
      <c r="S220" s="66" t="str">
        <f>IF($E220=【設定】!$G$7,IF($J220="判定中",$M220,IF($J220="未完了",$M220,"")),"")</f>
        <v/>
      </c>
      <c r="T220" s="66" t="str">
        <f>IF($E220=【設定】!$G$8,IF($J220="○",$M220,""),"")</f>
        <v/>
      </c>
      <c r="U220" s="66" t="str">
        <f>IF($E220=【設定】!$G$8,IF($J220="判定中",$M220,IF($J220="未完了",$M220,"")),"")</f>
        <v/>
      </c>
      <c r="V220" s="66" t="str">
        <f>IF($E220=【設定】!$G$9,IF($J220="○",$M220,""),"")</f>
        <v/>
      </c>
      <c r="W220" s="66" t="str">
        <f>IF($E220=【設定】!$G$9,IF($J220="判定中",$M220,IF($J220="未完了",$M220,"")),"")</f>
        <v/>
      </c>
      <c r="X220" s="66" t="str">
        <f>IF($E220=【設定】!$G$10,IF($J220="○",$M220,""),"")</f>
        <v/>
      </c>
      <c r="Y220" s="66" t="str">
        <f>IF($E220=【設定】!$G$10,IF($J220="判定中",$M220,IF($J220="未完了",$M220,"")),"")</f>
        <v/>
      </c>
      <c r="Z220" s="66" t="str">
        <f>IF($E220=【設定】!$G$11,IF($J220="○",$M220,""),"")</f>
        <v/>
      </c>
      <c r="AA220" s="66" t="str">
        <f>IF($E220=【設定】!$G$11,IF($J220="判定中",$M220,IF($J220="未完了",$M220,"")),"")</f>
        <v/>
      </c>
    </row>
    <row r="221" spans="2:27" x14ac:dyDescent="0.2">
      <c r="B221" s="19">
        <f t="shared" si="54"/>
        <v>213</v>
      </c>
      <c r="C221" s="20" t="str">
        <f t="shared" si="46"/>
        <v/>
      </c>
      <c r="D221" s="48"/>
      <c r="E221" s="49"/>
      <c r="F221" s="50"/>
      <c r="G221" s="51"/>
      <c r="H221" s="52"/>
      <c r="I221" s="53"/>
      <c r="J221" s="54"/>
      <c r="K221" s="52"/>
      <c r="L221" s="47" t="str">
        <f>IF(J221="×",0,IF(I221="","",I221/(VLOOKUP(F221,【設定】!$C$6:$D$26,2,FALSE))))</f>
        <v/>
      </c>
      <c r="M221" s="64" t="str">
        <f>IF(J221="×",0,IF(I221="","",I221/(VLOOKUP(F221,【設定】!$C$6:$D$26,2,FALSE))*VLOOKUP(F221,【設定】!$C$6:$E$26,3,FALSE)))</f>
        <v/>
      </c>
      <c r="N221" s="66" t="str">
        <f t="shared" si="49"/>
        <v/>
      </c>
      <c r="O221" s="66" t="str">
        <f t="shared" si="50"/>
        <v/>
      </c>
      <c r="P221" s="66" t="str">
        <f t="shared" si="51"/>
        <v/>
      </c>
      <c r="Q221" s="66" t="str">
        <f t="shared" si="52"/>
        <v/>
      </c>
      <c r="R221" s="66" t="str">
        <f>IF($E221=【設定】!$G$7,IF($J221="○",$M221,""),"")</f>
        <v/>
      </c>
      <c r="S221" s="66" t="str">
        <f>IF($E221=【設定】!$G$7,IF($J221="判定中",$M221,IF($J221="未完了",$M221,"")),"")</f>
        <v/>
      </c>
      <c r="T221" s="66" t="str">
        <f>IF($E221=【設定】!$G$8,IF($J221="○",$M221,""),"")</f>
        <v/>
      </c>
      <c r="U221" s="66" t="str">
        <f>IF($E221=【設定】!$G$8,IF($J221="判定中",$M221,IF($J221="未完了",$M221,"")),"")</f>
        <v/>
      </c>
      <c r="V221" s="66" t="str">
        <f>IF($E221=【設定】!$G$9,IF($J221="○",$M221,""),"")</f>
        <v/>
      </c>
      <c r="W221" s="66" t="str">
        <f>IF($E221=【設定】!$G$9,IF($J221="判定中",$M221,IF($J221="未完了",$M221,"")),"")</f>
        <v/>
      </c>
      <c r="X221" s="66" t="str">
        <f>IF($E221=【設定】!$G$10,IF($J221="○",$M221,""),"")</f>
        <v/>
      </c>
      <c r="Y221" s="66" t="str">
        <f>IF($E221=【設定】!$G$10,IF($J221="判定中",$M221,IF($J221="未完了",$M221,"")),"")</f>
        <v/>
      </c>
      <c r="Z221" s="66" t="str">
        <f>IF($E221=【設定】!$G$11,IF($J221="○",$M221,""),"")</f>
        <v/>
      </c>
      <c r="AA221" s="66" t="str">
        <f>IF($E221=【設定】!$G$11,IF($J221="判定中",$M221,IF($J221="未完了",$M221,"")),"")</f>
        <v/>
      </c>
    </row>
    <row r="222" spans="2:27" x14ac:dyDescent="0.2">
      <c r="B222" s="19">
        <f t="shared" si="54"/>
        <v>214</v>
      </c>
      <c r="C222" s="20" t="str">
        <f t="shared" ref="C222" si="55">IF(D222="","",TEXT(D222,"YYYY年MM月"))</f>
        <v/>
      </c>
      <c r="D222" s="48"/>
      <c r="E222" s="49"/>
      <c r="F222" s="50"/>
      <c r="G222" s="51"/>
      <c r="H222" s="52"/>
      <c r="I222" s="53"/>
      <c r="J222" s="54"/>
      <c r="K222" s="52"/>
      <c r="L222" s="47" t="str">
        <f>IF(J222="×",0,IF(I222="","",I222/(VLOOKUP(F222,【設定】!$C$6:$D$26,2,FALSE))))</f>
        <v/>
      </c>
      <c r="M222" s="64" t="str">
        <f>IF(J222="×",0,IF(I222="","",I222/(VLOOKUP(F222,【設定】!$C$6:$D$26,2,FALSE))*VLOOKUP(F222,【設定】!$C$6:$E$26,3,FALSE)))</f>
        <v/>
      </c>
      <c r="N222" s="66" t="str">
        <f t="shared" si="49"/>
        <v/>
      </c>
      <c r="O222" s="66" t="str">
        <f t="shared" si="50"/>
        <v/>
      </c>
      <c r="P222" s="66" t="str">
        <f t="shared" si="51"/>
        <v/>
      </c>
      <c r="Q222" s="66" t="str">
        <f t="shared" si="52"/>
        <v/>
      </c>
      <c r="R222" s="66" t="str">
        <f>IF($E222=【設定】!$G$7,IF($J222="○",$M222,""),"")</f>
        <v/>
      </c>
      <c r="S222" s="66" t="str">
        <f>IF($E222=【設定】!$G$7,IF($J222="判定中",$M222,IF($J222="未完了",$M222,"")),"")</f>
        <v/>
      </c>
      <c r="T222" s="66" t="str">
        <f>IF($E222=【設定】!$G$8,IF($J222="○",$M222,""),"")</f>
        <v/>
      </c>
      <c r="U222" s="66" t="str">
        <f>IF($E222=【設定】!$G$8,IF($J222="判定中",$M222,IF($J222="未完了",$M222,"")),"")</f>
        <v/>
      </c>
      <c r="V222" s="66" t="str">
        <f>IF($E222=【設定】!$G$9,IF($J222="○",$M222,""),"")</f>
        <v/>
      </c>
      <c r="W222" s="66" t="str">
        <f>IF($E222=【設定】!$G$9,IF($J222="判定中",$M222,IF($J222="未完了",$M222,"")),"")</f>
        <v/>
      </c>
      <c r="X222" s="66" t="str">
        <f>IF($E222=【設定】!$G$10,IF($J222="○",$M222,""),"")</f>
        <v/>
      </c>
      <c r="Y222" s="66" t="str">
        <f>IF($E222=【設定】!$G$10,IF($J222="判定中",$M222,IF($J222="未完了",$M222,"")),"")</f>
        <v/>
      </c>
      <c r="Z222" s="66" t="str">
        <f>IF($E222=【設定】!$G$11,IF($J222="○",$M222,""),"")</f>
        <v/>
      </c>
      <c r="AA222" s="66" t="str">
        <f>IF($E222=【設定】!$G$11,IF($J222="判定中",$M222,IF($J222="未完了",$M222,"")),"")</f>
        <v/>
      </c>
    </row>
    <row r="223" spans="2:27" x14ac:dyDescent="0.2">
      <c r="B223" s="19">
        <f t="shared" si="54"/>
        <v>215</v>
      </c>
      <c r="C223" s="20" t="str">
        <f t="shared" ref="C223:C254" si="56">IF(D223="","",TEXT(D223,"YYYY年MM月"))</f>
        <v/>
      </c>
      <c r="D223" s="48"/>
      <c r="E223" s="49"/>
      <c r="F223" s="50"/>
      <c r="G223" s="51"/>
      <c r="H223" s="52"/>
      <c r="I223" s="53"/>
      <c r="J223" s="54"/>
      <c r="K223" s="52"/>
      <c r="L223" s="47" t="str">
        <f>IF(J223="×",0,IF(I223="","",I223/(VLOOKUP(F223,【設定】!$C$6:$D$26,2,FALSE))))</f>
        <v/>
      </c>
      <c r="M223" s="64" t="str">
        <f>IF(J223="×",0,IF(I223="","",I223/(VLOOKUP(F223,【設定】!$C$6:$D$26,2,FALSE))*VLOOKUP(F223,【設定】!$C$6:$E$26,3,FALSE)))</f>
        <v/>
      </c>
      <c r="N223" s="66" t="str">
        <f t="shared" si="49"/>
        <v/>
      </c>
      <c r="O223" s="66" t="str">
        <f t="shared" si="50"/>
        <v/>
      </c>
      <c r="P223" s="66" t="str">
        <f t="shared" si="51"/>
        <v/>
      </c>
      <c r="Q223" s="66" t="str">
        <f t="shared" si="52"/>
        <v/>
      </c>
      <c r="R223" s="66" t="str">
        <f>IF($E223=【設定】!$G$7,IF($J223="○",$M223,""),"")</f>
        <v/>
      </c>
      <c r="S223" s="66" t="str">
        <f>IF($E223=【設定】!$G$7,IF($J223="判定中",$M223,IF($J223="未完了",$M223,"")),"")</f>
        <v/>
      </c>
      <c r="T223" s="66" t="str">
        <f>IF($E223=【設定】!$G$8,IF($J223="○",$M223,""),"")</f>
        <v/>
      </c>
      <c r="U223" s="66" t="str">
        <f>IF($E223=【設定】!$G$8,IF($J223="判定中",$M223,IF($J223="未完了",$M223,"")),"")</f>
        <v/>
      </c>
      <c r="V223" s="66" t="str">
        <f>IF($E223=【設定】!$G$9,IF($J223="○",$M223,""),"")</f>
        <v/>
      </c>
      <c r="W223" s="66" t="str">
        <f>IF($E223=【設定】!$G$9,IF($J223="判定中",$M223,IF($J223="未完了",$M223,"")),"")</f>
        <v/>
      </c>
      <c r="X223" s="66" t="str">
        <f>IF($E223=【設定】!$G$10,IF($J223="○",$M223,""),"")</f>
        <v/>
      </c>
      <c r="Y223" s="66" t="str">
        <f>IF($E223=【設定】!$G$10,IF($J223="判定中",$M223,IF($J223="未完了",$M223,"")),"")</f>
        <v/>
      </c>
      <c r="Z223" s="66" t="str">
        <f>IF($E223=【設定】!$G$11,IF($J223="○",$M223,""),"")</f>
        <v/>
      </c>
      <c r="AA223" s="66" t="str">
        <f>IF($E223=【設定】!$G$11,IF($J223="判定中",$M223,IF($J223="未完了",$M223,"")),"")</f>
        <v/>
      </c>
    </row>
    <row r="224" spans="2:27" x14ac:dyDescent="0.2">
      <c r="B224" s="19">
        <f t="shared" si="54"/>
        <v>216</v>
      </c>
      <c r="C224" s="20" t="str">
        <f t="shared" si="56"/>
        <v/>
      </c>
      <c r="D224" s="48"/>
      <c r="E224" s="49"/>
      <c r="F224" s="50"/>
      <c r="G224" s="51"/>
      <c r="H224" s="52"/>
      <c r="I224" s="53"/>
      <c r="J224" s="54"/>
      <c r="K224" s="52"/>
      <c r="L224" s="47" t="str">
        <f>IF(J224="×",0,IF(I224="","",I224/(VLOOKUP(F224,【設定】!$C$6:$D$26,2,FALSE))))</f>
        <v/>
      </c>
      <c r="M224" s="64" t="str">
        <f>IF(J224="×",0,IF(I224="","",I224/(VLOOKUP(F224,【設定】!$C$6:$D$26,2,FALSE))*VLOOKUP(F224,【設定】!$C$6:$E$26,3,FALSE)))</f>
        <v/>
      </c>
      <c r="N224" s="66" t="str">
        <f t="shared" si="49"/>
        <v/>
      </c>
      <c r="O224" s="66" t="str">
        <f t="shared" si="50"/>
        <v/>
      </c>
      <c r="P224" s="66" t="str">
        <f t="shared" si="51"/>
        <v/>
      </c>
      <c r="Q224" s="66" t="str">
        <f t="shared" si="52"/>
        <v/>
      </c>
      <c r="R224" s="66" t="str">
        <f>IF($E224=【設定】!$G$7,IF($J224="○",$M224,""),"")</f>
        <v/>
      </c>
      <c r="S224" s="66" t="str">
        <f>IF($E224=【設定】!$G$7,IF($J224="判定中",$M224,IF($J224="未完了",$M224,"")),"")</f>
        <v/>
      </c>
      <c r="T224" s="66" t="str">
        <f>IF($E224=【設定】!$G$8,IF($J224="○",$M224,""),"")</f>
        <v/>
      </c>
      <c r="U224" s="66" t="str">
        <f>IF($E224=【設定】!$G$8,IF($J224="判定中",$M224,IF($J224="未完了",$M224,"")),"")</f>
        <v/>
      </c>
      <c r="V224" s="66" t="str">
        <f>IF($E224=【設定】!$G$9,IF($J224="○",$M224,""),"")</f>
        <v/>
      </c>
      <c r="W224" s="66" t="str">
        <f>IF($E224=【設定】!$G$9,IF($J224="判定中",$M224,IF($J224="未完了",$M224,"")),"")</f>
        <v/>
      </c>
      <c r="X224" s="66" t="str">
        <f>IF($E224=【設定】!$G$10,IF($J224="○",$M224,""),"")</f>
        <v/>
      </c>
      <c r="Y224" s="66" t="str">
        <f>IF($E224=【設定】!$G$10,IF($J224="判定中",$M224,IF($J224="未完了",$M224,"")),"")</f>
        <v/>
      </c>
      <c r="Z224" s="66" t="str">
        <f>IF($E224=【設定】!$G$11,IF($J224="○",$M224,""),"")</f>
        <v/>
      </c>
      <c r="AA224" s="66" t="str">
        <f>IF($E224=【設定】!$G$11,IF($J224="判定中",$M224,IF($J224="未完了",$M224,"")),"")</f>
        <v/>
      </c>
    </row>
    <row r="225" spans="2:27" x14ac:dyDescent="0.2">
      <c r="B225" s="19">
        <f t="shared" si="54"/>
        <v>217</v>
      </c>
      <c r="C225" s="20" t="str">
        <f t="shared" si="56"/>
        <v/>
      </c>
      <c r="D225" s="48"/>
      <c r="E225" s="49"/>
      <c r="F225" s="50"/>
      <c r="G225" s="51"/>
      <c r="H225" s="52"/>
      <c r="I225" s="53"/>
      <c r="J225" s="54"/>
      <c r="K225" s="52"/>
      <c r="L225" s="47" t="str">
        <f>IF(J225="×",0,IF(I225="","",I225/(VLOOKUP(F225,【設定】!$C$6:$D$26,2,FALSE))))</f>
        <v/>
      </c>
      <c r="M225" s="64" t="str">
        <f>IF(J225="×",0,IF(I225="","",I225/(VLOOKUP(F225,【設定】!$C$6:$D$26,2,FALSE))*VLOOKUP(F225,【設定】!$C$6:$E$26,3,FALSE)))</f>
        <v/>
      </c>
      <c r="N225" s="66" t="str">
        <f t="shared" si="49"/>
        <v/>
      </c>
      <c r="O225" s="66" t="str">
        <f t="shared" si="50"/>
        <v/>
      </c>
      <c r="P225" s="66" t="str">
        <f t="shared" si="51"/>
        <v/>
      </c>
      <c r="Q225" s="66" t="str">
        <f t="shared" si="52"/>
        <v/>
      </c>
      <c r="R225" s="66" t="str">
        <f>IF($E225=【設定】!$G$7,IF($J225="○",$M225,""),"")</f>
        <v/>
      </c>
      <c r="S225" s="66" t="str">
        <f>IF($E225=【設定】!$G$7,IF($J225="判定中",$M225,IF($J225="未完了",$M225,"")),"")</f>
        <v/>
      </c>
      <c r="T225" s="66" t="str">
        <f>IF($E225=【設定】!$G$8,IF($J225="○",$M225,""),"")</f>
        <v/>
      </c>
      <c r="U225" s="66" t="str">
        <f>IF($E225=【設定】!$G$8,IF($J225="判定中",$M225,IF($J225="未完了",$M225,"")),"")</f>
        <v/>
      </c>
      <c r="V225" s="66" t="str">
        <f>IF($E225=【設定】!$G$9,IF($J225="○",$M225,""),"")</f>
        <v/>
      </c>
      <c r="W225" s="66" t="str">
        <f>IF($E225=【設定】!$G$9,IF($J225="判定中",$M225,IF($J225="未完了",$M225,"")),"")</f>
        <v/>
      </c>
      <c r="X225" s="66" t="str">
        <f>IF($E225=【設定】!$G$10,IF($J225="○",$M225,""),"")</f>
        <v/>
      </c>
      <c r="Y225" s="66" t="str">
        <f>IF($E225=【設定】!$G$10,IF($J225="判定中",$M225,IF($J225="未完了",$M225,"")),"")</f>
        <v/>
      </c>
      <c r="Z225" s="66" t="str">
        <f>IF($E225=【設定】!$G$11,IF($J225="○",$M225,""),"")</f>
        <v/>
      </c>
      <c r="AA225" s="66" t="str">
        <f>IF($E225=【設定】!$G$11,IF($J225="判定中",$M225,IF($J225="未完了",$M225,"")),"")</f>
        <v/>
      </c>
    </row>
    <row r="226" spans="2:27" x14ac:dyDescent="0.2">
      <c r="B226" s="19">
        <f t="shared" si="54"/>
        <v>218</v>
      </c>
      <c r="C226" s="20" t="str">
        <f t="shared" si="56"/>
        <v/>
      </c>
      <c r="D226" s="48"/>
      <c r="E226" s="49"/>
      <c r="F226" s="50"/>
      <c r="G226" s="51"/>
      <c r="H226" s="52"/>
      <c r="I226" s="53"/>
      <c r="J226" s="54"/>
      <c r="K226" s="52"/>
      <c r="L226" s="47" t="str">
        <f>IF(J226="×",0,IF(I226="","",I226/(VLOOKUP(F226,【設定】!$C$6:$D$26,2,FALSE))))</f>
        <v/>
      </c>
      <c r="M226" s="64" t="str">
        <f>IF(J226="×",0,IF(I226="","",I226/(VLOOKUP(F226,【設定】!$C$6:$D$26,2,FALSE))*VLOOKUP(F226,【設定】!$C$6:$E$26,3,FALSE)))</f>
        <v/>
      </c>
      <c r="N226" s="66" t="str">
        <f t="shared" si="49"/>
        <v/>
      </c>
      <c r="O226" s="66" t="str">
        <f t="shared" si="50"/>
        <v/>
      </c>
      <c r="P226" s="66" t="str">
        <f t="shared" si="51"/>
        <v/>
      </c>
      <c r="Q226" s="66" t="str">
        <f t="shared" si="52"/>
        <v/>
      </c>
      <c r="R226" s="66" t="str">
        <f>IF($E226=【設定】!$G$7,IF($J226="○",$M226,""),"")</f>
        <v/>
      </c>
      <c r="S226" s="66" t="str">
        <f>IF($E226=【設定】!$G$7,IF($J226="判定中",$M226,IF($J226="未完了",$M226,"")),"")</f>
        <v/>
      </c>
      <c r="T226" s="66" t="str">
        <f>IF($E226=【設定】!$G$8,IF($J226="○",$M226,""),"")</f>
        <v/>
      </c>
      <c r="U226" s="66" t="str">
        <f>IF($E226=【設定】!$G$8,IF($J226="判定中",$M226,IF($J226="未完了",$M226,"")),"")</f>
        <v/>
      </c>
      <c r="V226" s="66" t="str">
        <f>IF($E226=【設定】!$G$9,IF($J226="○",$M226,""),"")</f>
        <v/>
      </c>
      <c r="W226" s="66" t="str">
        <f>IF($E226=【設定】!$G$9,IF($J226="判定中",$M226,IF($J226="未完了",$M226,"")),"")</f>
        <v/>
      </c>
      <c r="X226" s="66" t="str">
        <f>IF($E226=【設定】!$G$10,IF($J226="○",$M226,""),"")</f>
        <v/>
      </c>
      <c r="Y226" s="66" t="str">
        <f>IF($E226=【設定】!$G$10,IF($J226="判定中",$M226,IF($J226="未完了",$M226,"")),"")</f>
        <v/>
      </c>
      <c r="Z226" s="66" t="str">
        <f>IF($E226=【設定】!$G$11,IF($J226="○",$M226,""),"")</f>
        <v/>
      </c>
      <c r="AA226" s="66" t="str">
        <f>IF($E226=【設定】!$G$11,IF($J226="判定中",$M226,IF($J226="未完了",$M226,"")),"")</f>
        <v/>
      </c>
    </row>
    <row r="227" spans="2:27" x14ac:dyDescent="0.2">
      <c r="B227" s="19">
        <f t="shared" si="54"/>
        <v>219</v>
      </c>
      <c r="C227" s="20" t="str">
        <f t="shared" si="56"/>
        <v/>
      </c>
      <c r="D227" s="48"/>
      <c r="E227" s="49"/>
      <c r="F227" s="50"/>
      <c r="G227" s="51"/>
      <c r="H227" s="52"/>
      <c r="I227" s="53"/>
      <c r="J227" s="54"/>
      <c r="K227" s="52"/>
      <c r="L227" s="47" t="str">
        <f>IF(J227="×",0,IF(I227="","",I227/(VLOOKUP(F227,【設定】!$C$6:$D$26,2,FALSE))))</f>
        <v/>
      </c>
      <c r="M227" s="64" t="str">
        <f>IF(J227="×",0,IF(I227="","",I227/(VLOOKUP(F227,【設定】!$C$6:$D$26,2,FALSE))*VLOOKUP(F227,【設定】!$C$6:$E$26,3,FALSE)))</f>
        <v/>
      </c>
      <c r="N227" s="66" t="str">
        <f t="shared" si="49"/>
        <v/>
      </c>
      <c r="O227" s="66" t="str">
        <f t="shared" si="50"/>
        <v/>
      </c>
      <c r="P227" s="66" t="str">
        <f t="shared" si="51"/>
        <v/>
      </c>
      <c r="Q227" s="66" t="str">
        <f t="shared" si="52"/>
        <v/>
      </c>
      <c r="R227" s="66" t="str">
        <f>IF($E227=【設定】!$G$7,IF($J227="○",$M227,""),"")</f>
        <v/>
      </c>
      <c r="S227" s="66" t="str">
        <f>IF($E227=【設定】!$G$7,IF($J227="判定中",$M227,IF($J227="未完了",$M227,"")),"")</f>
        <v/>
      </c>
      <c r="T227" s="66" t="str">
        <f>IF($E227=【設定】!$G$8,IF($J227="○",$M227,""),"")</f>
        <v/>
      </c>
      <c r="U227" s="66" t="str">
        <f>IF($E227=【設定】!$G$8,IF($J227="判定中",$M227,IF($J227="未完了",$M227,"")),"")</f>
        <v/>
      </c>
      <c r="V227" s="66" t="str">
        <f>IF($E227=【設定】!$G$9,IF($J227="○",$M227,""),"")</f>
        <v/>
      </c>
      <c r="W227" s="66" t="str">
        <f>IF($E227=【設定】!$G$9,IF($J227="判定中",$M227,IF($J227="未完了",$M227,"")),"")</f>
        <v/>
      </c>
      <c r="X227" s="66" t="str">
        <f>IF($E227=【設定】!$G$10,IF($J227="○",$M227,""),"")</f>
        <v/>
      </c>
      <c r="Y227" s="66" t="str">
        <f>IF($E227=【設定】!$G$10,IF($J227="判定中",$M227,IF($J227="未完了",$M227,"")),"")</f>
        <v/>
      </c>
      <c r="Z227" s="66" t="str">
        <f>IF($E227=【設定】!$G$11,IF($J227="○",$M227,""),"")</f>
        <v/>
      </c>
      <c r="AA227" s="66" t="str">
        <f>IF($E227=【設定】!$G$11,IF($J227="判定中",$M227,IF($J227="未完了",$M227,"")),"")</f>
        <v/>
      </c>
    </row>
    <row r="228" spans="2:27" x14ac:dyDescent="0.2">
      <c r="B228" s="19">
        <f t="shared" si="54"/>
        <v>220</v>
      </c>
      <c r="C228" s="20" t="str">
        <f t="shared" si="56"/>
        <v/>
      </c>
      <c r="D228" s="48"/>
      <c r="E228" s="49"/>
      <c r="F228" s="50"/>
      <c r="G228" s="51"/>
      <c r="H228" s="52"/>
      <c r="I228" s="53"/>
      <c r="J228" s="54"/>
      <c r="K228" s="52"/>
      <c r="L228" s="47" t="str">
        <f>IF(J228="×",0,IF(I228="","",I228/(VLOOKUP(F228,【設定】!$C$6:$D$26,2,FALSE))))</f>
        <v/>
      </c>
      <c r="M228" s="64" t="str">
        <f>IF(J228="×",0,IF(I228="","",I228/(VLOOKUP(F228,【設定】!$C$6:$D$26,2,FALSE))*VLOOKUP(F228,【設定】!$C$6:$E$26,3,FALSE)))</f>
        <v/>
      </c>
      <c r="N228" s="66" t="str">
        <f t="shared" si="49"/>
        <v/>
      </c>
      <c r="O228" s="66" t="str">
        <f t="shared" si="50"/>
        <v/>
      </c>
      <c r="P228" s="66" t="str">
        <f t="shared" si="51"/>
        <v/>
      </c>
      <c r="Q228" s="66" t="str">
        <f t="shared" si="52"/>
        <v/>
      </c>
      <c r="R228" s="66" t="str">
        <f>IF($E228=【設定】!$G$7,IF($J228="○",$M228,""),"")</f>
        <v/>
      </c>
      <c r="S228" s="66" t="str">
        <f>IF($E228=【設定】!$G$7,IF($J228="判定中",$M228,IF($J228="未完了",$M228,"")),"")</f>
        <v/>
      </c>
      <c r="T228" s="66" t="str">
        <f>IF($E228=【設定】!$G$8,IF($J228="○",$M228,""),"")</f>
        <v/>
      </c>
      <c r="U228" s="66" t="str">
        <f>IF($E228=【設定】!$G$8,IF($J228="判定中",$M228,IF($J228="未完了",$M228,"")),"")</f>
        <v/>
      </c>
      <c r="V228" s="66" t="str">
        <f>IF($E228=【設定】!$G$9,IF($J228="○",$M228,""),"")</f>
        <v/>
      </c>
      <c r="W228" s="66" t="str">
        <f>IF($E228=【設定】!$G$9,IF($J228="判定中",$M228,IF($J228="未完了",$M228,"")),"")</f>
        <v/>
      </c>
      <c r="X228" s="66" t="str">
        <f>IF($E228=【設定】!$G$10,IF($J228="○",$M228,""),"")</f>
        <v/>
      </c>
      <c r="Y228" s="66" t="str">
        <f>IF($E228=【設定】!$G$10,IF($J228="判定中",$M228,IF($J228="未完了",$M228,"")),"")</f>
        <v/>
      </c>
      <c r="Z228" s="66" t="str">
        <f>IF($E228=【設定】!$G$11,IF($J228="○",$M228,""),"")</f>
        <v/>
      </c>
      <c r="AA228" s="66" t="str">
        <f>IF($E228=【設定】!$G$11,IF($J228="判定中",$M228,IF($J228="未完了",$M228,"")),"")</f>
        <v/>
      </c>
    </row>
    <row r="229" spans="2:27" x14ac:dyDescent="0.2">
      <c r="B229" s="19">
        <f t="shared" si="54"/>
        <v>221</v>
      </c>
      <c r="C229" s="20" t="str">
        <f t="shared" si="56"/>
        <v/>
      </c>
      <c r="D229" s="48"/>
      <c r="E229" s="49"/>
      <c r="F229" s="50"/>
      <c r="G229" s="51"/>
      <c r="H229" s="52"/>
      <c r="I229" s="53"/>
      <c r="J229" s="54"/>
      <c r="K229" s="52"/>
      <c r="L229" s="47" t="str">
        <f>IF(J229="×",0,IF(I229="","",I229/(VLOOKUP(F229,【設定】!$C$6:$D$26,2,FALSE))))</f>
        <v/>
      </c>
      <c r="M229" s="64" t="str">
        <f>IF(J229="×",0,IF(I229="","",I229/(VLOOKUP(F229,【設定】!$C$6:$D$26,2,FALSE))*VLOOKUP(F229,【設定】!$C$6:$E$26,3,FALSE)))</f>
        <v/>
      </c>
      <c r="N229" s="66" t="str">
        <f t="shared" si="49"/>
        <v/>
      </c>
      <c r="O229" s="66" t="str">
        <f t="shared" si="50"/>
        <v/>
      </c>
      <c r="P229" s="66" t="str">
        <f t="shared" si="51"/>
        <v/>
      </c>
      <c r="Q229" s="66" t="str">
        <f t="shared" si="52"/>
        <v/>
      </c>
      <c r="R229" s="66" t="str">
        <f>IF($E229=【設定】!$G$7,IF($J229="○",$M229,""),"")</f>
        <v/>
      </c>
      <c r="S229" s="66" t="str">
        <f>IF($E229=【設定】!$G$7,IF($J229="判定中",$M229,IF($J229="未完了",$M229,"")),"")</f>
        <v/>
      </c>
      <c r="T229" s="66" t="str">
        <f>IF($E229=【設定】!$G$8,IF($J229="○",$M229,""),"")</f>
        <v/>
      </c>
      <c r="U229" s="66" t="str">
        <f>IF($E229=【設定】!$G$8,IF($J229="判定中",$M229,IF($J229="未完了",$M229,"")),"")</f>
        <v/>
      </c>
      <c r="V229" s="66" t="str">
        <f>IF($E229=【設定】!$G$9,IF($J229="○",$M229,""),"")</f>
        <v/>
      </c>
      <c r="W229" s="66" t="str">
        <f>IF($E229=【設定】!$G$9,IF($J229="判定中",$M229,IF($J229="未完了",$M229,"")),"")</f>
        <v/>
      </c>
      <c r="X229" s="66" t="str">
        <f>IF($E229=【設定】!$G$10,IF($J229="○",$M229,""),"")</f>
        <v/>
      </c>
      <c r="Y229" s="66" t="str">
        <f>IF($E229=【設定】!$G$10,IF($J229="判定中",$M229,IF($J229="未完了",$M229,"")),"")</f>
        <v/>
      </c>
      <c r="Z229" s="66" t="str">
        <f>IF($E229=【設定】!$G$11,IF($J229="○",$M229,""),"")</f>
        <v/>
      </c>
      <c r="AA229" s="66" t="str">
        <f>IF($E229=【設定】!$G$11,IF($J229="判定中",$M229,IF($J229="未完了",$M229,"")),"")</f>
        <v/>
      </c>
    </row>
    <row r="230" spans="2:27" x14ac:dyDescent="0.2">
      <c r="B230" s="19">
        <f t="shared" si="54"/>
        <v>222</v>
      </c>
      <c r="C230" s="20" t="str">
        <f t="shared" si="56"/>
        <v/>
      </c>
      <c r="D230" s="48"/>
      <c r="E230" s="49"/>
      <c r="F230" s="50"/>
      <c r="G230" s="51"/>
      <c r="H230" s="52"/>
      <c r="I230" s="53"/>
      <c r="J230" s="54"/>
      <c r="K230" s="52"/>
      <c r="L230" s="47" t="str">
        <f>IF(J230="×",0,IF(I230="","",I230/(VLOOKUP(F230,【設定】!$C$6:$D$26,2,FALSE))))</f>
        <v/>
      </c>
      <c r="M230" s="64" t="str">
        <f>IF(J230="×",0,IF(I230="","",I230/(VLOOKUP(F230,【設定】!$C$6:$D$26,2,FALSE))*VLOOKUP(F230,【設定】!$C$6:$E$26,3,FALSE)))</f>
        <v/>
      </c>
      <c r="N230" s="66" t="str">
        <f t="shared" si="49"/>
        <v/>
      </c>
      <c r="O230" s="66" t="str">
        <f t="shared" si="50"/>
        <v/>
      </c>
      <c r="P230" s="66" t="str">
        <f t="shared" si="51"/>
        <v/>
      </c>
      <c r="Q230" s="66" t="str">
        <f t="shared" si="52"/>
        <v/>
      </c>
      <c r="R230" s="66" t="str">
        <f>IF($E230=【設定】!$G$7,IF($J230="○",$M230,""),"")</f>
        <v/>
      </c>
      <c r="S230" s="66" t="str">
        <f>IF($E230=【設定】!$G$7,IF($J230="判定中",$M230,IF($J230="未完了",$M230,"")),"")</f>
        <v/>
      </c>
      <c r="T230" s="66" t="str">
        <f>IF($E230=【設定】!$G$8,IF($J230="○",$M230,""),"")</f>
        <v/>
      </c>
      <c r="U230" s="66" t="str">
        <f>IF($E230=【設定】!$G$8,IF($J230="判定中",$M230,IF($J230="未完了",$M230,"")),"")</f>
        <v/>
      </c>
      <c r="V230" s="66" t="str">
        <f>IF($E230=【設定】!$G$9,IF($J230="○",$M230,""),"")</f>
        <v/>
      </c>
      <c r="W230" s="66" t="str">
        <f>IF($E230=【設定】!$G$9,IF($J230="判定中",$M230,IF($J230="未完了",$M230,"")),"")</f>
        <v/>
      </c>
      <c r="X230" s="66" t="str">
        <f>IF($E230=【設定】!$G$10,IF($J230="○",$M230,""),"")</f>
        <v/>
      </c>
      <c r="Y230" s="66" t="str">
        <f>IF($E230=【設定】!$G$10,IF($J230="判定中",$M230,IF($J230="未完了",$M230,"")),"")</f>
        <v/>
      </c>
      <c r="Z230" s="66" t="str">
        <f>IF($E230=【設定】!$G$11,IF($J230="○",$M230,""),"")</f>
        <v/>
      </c>
      <c r="AA230" s="66" t="str">
        <f>IF($E230=【設定】!$G$11,IF($J230="判定中",$M230,IF($J230="未完了",$M230,"")),"")</f>
        <v/>
      </c>
    </row>
    <row r="231" spans="2:27" x14ac:dyDescent="0.2">
      <c r="B231" s="19">
        <f t="shared" si="54"/>
        <v>223</v>
      </c>
      <c r="C231" s="20" t="str">
        <f t="shared" si="56"/>
        <v/>
      </c>
      <c r="D231" s="48"/>
      <c r="E231" s="49"/>
      <c r="F231" s="50"/>
      <c r="G231" s="51"/>
      <c r="H231" s="52"/>
      <c r="I231" s="53"/>
      <c r="J231" s="54"/>
      <c r="K231" s="52"/>
      <c r="L231" s="47" t="str">
        <f>IF(J231="×",0,IF(I231="","",I231/(VLOOKUP(F231,【設定】!$C$6:$D$26,2,FALSE))))</f>
        <v/>
      </c>
      <c r="M231" s="64" t="str">
        <f>IF(J231="×",0,IF(I231="","",I231/(VLOOKUP(F231,【設定】!$C$6:$D$26,2,FALSE))*VLOOKUP(F231,【設定】!$C$6:$E$26,3,FALSE)))</f>
        <v/>
      </c>
      <c r="N231" s="66" t="str">
        <f t="shared" si="49"/>
        <v/>
      </c>
      <c r="O231" s="66" t="str">
        <f t="shared" si="50"/>
        <v/>
      </c>
      <c r="P231" s="66" t="str">
        <f t="shared" si="51"/>
        <v/>
      </c>
      <c r="Q231" s="66" t="str">
        <f t="shared" si="52"/>
        <v/>
      </c>
      <c r="R231" s="66" t="str">
        <f>IF($E231=【設定】!$G$7,IF($J231="○",$M231,""),"")</f>
        <v/>
      </c>
      <c r="S231" s="66" t="str">
        <f>IF($E231=【設定】!$G$7,IF($J231="判定中",$M231,IF($J231="未完了",$M231,"")),"")</f>
        <v/>
      </c>
      <c r="T231" s="66" t="str">
        <f>IF($E231=【設定】!$G$8,IF($J231="○",$M231,""),"")</f>
        <v/>
      </c>
      <c r="U231" s="66" t="str">
        <f>IF($E231=【設定】!$G$8,IF($J231="判定中",$M231,IF($J231="未完了",$M231,"")),"")</f>
        <v/>
      </c>
      <c r="V231" s="66" t="str">
        <f>IF($E231=【設定】!$G$9,IF($J231="○",$M231,""),"")</f>
        <v/>
      </c>
      <c r="W231" s="66" t="str">
        <f>IF($E231=【設定】!$G$9,IF($J231="判定中",$M231,IF($J231="未完了",$M231,"")),"")</f>
        <v/>
      </c>
      <c r="X231" s="66" t="str">
        <f>IF($E231=【設定】!$G$10,IF($J231="○",$M231,""),"")</f>
        <v/>
      </c>
      <c r="Y231" s="66" t="str">
        <f>IF($E231=【設定】!$G$10,IF($J231="判定中",$M231,IF($J231="未完了",$M231,"")),"")</f>
        <v/>
      </c>
      <c r="Z231" s="66" t="str">
        <f>IF($E231=【設定】!$G$11,IF($J231="○",$M231,""),"")</f>
        <v/>
      </c>
      <c r="AA231" s="66" t="str">
        <f>IF($E231=【設定】!$G$11,IF($J231="判定中",$M231,IF($J231="未完了",$M231,"")),"")</f>
        <v/>
      </c>
    </row>
    <row r="232" spans="2:27" x14ac:dyDescent="0.2">
      <c r="B232" s="19">
        <f t="shared" si="54"/>
        <v>224</v>
      </c>
      <c r="C232" s="20" t="str">
        <f t="shared" si="56"/>
        <v/>
      </c>
      <c r="D232" s="48"/>
      <c r="E232" s="49"/>
      <c r="F232" s="50"/>
      <c r="G232" s="51"/>
      <c r="H232" s="52"/>
      <c r="I232" s="53"/>
      <c r="J232" s="54"/>
      <c r="K232" s="52"/>
      <c r="L232" s="47" t="str">
        <f>IF(J232="×",0,IF(I232="","",I232/(VLOOKUP(F232,【設定】!$C$6:$D$26,2,FALSE))))</f>
        <v/>
      </c>
      <c r="M232" s="64" t="str">
        <f>IF(J232="×",0,IF(I232="","",I232/(VLOOKUP(F232,【設定】!$C$6:$D$26,2,FALSE))*VLOOKUP(F232,【設定】!$C$6:$E$26,3,FALSE)))</f>
        <v/>
      </c>
      <c r="N232" s="66" t="str">
        <f t="shared" si="49"/>
        <v/>
      </c>
      <c r="O232" s="66" t="str">
        <f t="shared" si="50"/>
        <v/>
      </c>
      <c r="P232" s="66" t="str">
        <f t="shared" si="51"/>
        <v/>
      </c>
      <c r="Q232" s="66" t="str">
        <f t="shared" si="52"/>
        <v/>
      </c>
      <c r="R232" s="66" t="str">
        <f>IF($E232=【設定】!$G$7,IF($J232="○",$M232,""),"")</f>
        <v/>
      </c>
      <c r="S232" s="66" t="str">
        <f>IF($E232=【設定】!$G$7,IF($J232="判定中",$M232,IF($J232="未完了",$M232,"")),"")</f>
        <v/>
      </c>
      <c r="T232" s="66" t="str">
        <f>IF($E232=【設定】!$G$8,IF($J232="○",$M232,""),"")</f>
        <v/>
      </c>
      <c r="U232" s="66" t="str">
        <f>IF($E232=【設定】!$G$8,IF($J232="判定中",$M232,IF($J232="未完了",$M232,"")),"")</f>
        <v/>
      </c>
      <c r="V232" s="66" t="str">
        <f>IF($E232=【設定】!$G$9,IF($J232="○",$M232,""),"")</f>
        <v/>
      </c>
      <c r="W232" s="66" t="str">
        <f>IF($E232=【設定】!$G$9,IF($J232="判定中",$M232,IF($J232="未完了",$M232,"")),"")</f>
        <v/>
      </c>
      <c r="X232" s="66" t="str">
        <f>IF($E232=【設定】!$G$10,IF($J232="○",$M232,""),"")</f>
        <v/>
      </c>
      <c r="Y232" s="66" t="str">
        <f>IF($E232=【設定】!$G$10,IF($J232="判定中",$M232,IF($J232="未完了",$M232,"")),"")</f>
        <v/>
      </c>
      <c r="Z232" s="66" t="str">
        <f>IF($E232=【設定】!$G$11,IF($J232="○",$M232,""),"")</f>
        <v/>
      </c>
      <c r="AA232" s="66" t="str">
        <f>IF($E232=【設定】!$G$11,IF($J232="判定中",$M232,IF($J232="未完了",$M232,"")),"")</f>
        <v/>
      </c>
    </row>
    <row r="233" spans="2:27" x14ac:dyDescent="0.2">
      <c r="B233" s="19">
        <f t="shared" si="54"/>
        <v>225</v>
      </c>
      <c r="C233" s="20" t="str">
        <f t="shared" si="56"/>
        <v/>
      </c>
      <c r="D233" s="48"/>
      <c r="E233" s="49"/>
      <c r="F233" s="50"/>
      <c r="G233" s="51"/>
      <c r="H233" s="52"/>
      <c r="I233" s="53"/>
      <c r="J233" s="54"/>
      <c r="K233" s="52"/>
      <c r="L233" s="47" t="str">
        <f>IF(J233="×",0,IF(I233="","",I233/(VLOOKUP(F233,【設定】!$C$6:$D$26,2,FALSE))))</f>
        <v/>
      </c>
      <c r="M233" s="64" t="str">
        <f>IF(J233="×",0,IF(I233="","",I233/(VLOOKUP(F233,【設定】!$C$6:$D$26,2,FALSE))*VLOOKUP(F233,【設定】!$C$6:$E$26,3,FALSE)))</f>
        <v/>
      </c>
      <c r="N233" s="66" t="str">
        <f t="shared" si="49"/>
        <v/>
      </c>
      <c r="O233" s="66" t="str">
        <f t="shared" si="50"/>
        <v/>
      </c>
      <c r="P233" s="66" t="str">
        <f t="shared" si="51"/>
        <v/>
      </c>
      <c r="Q233" s="66" t="str">
        <f t="shared" si="52"/>
        <v/>
      </c>
      <c r="R233" s="66" t="str">
        <f>IF($E233=【設定】!$G$7,IF($J233="○",$M233,""),"")</f>
        <v/>
      </c>
      <c r="S233" s="66" t="str">
        <f>IF($E233=【設定】!$G$7,IF($J233="判定中",$M233,IF($J233="未完了",$M233,"")),"")</f>
        <v/>
      </c>
      <c r="T233" s="66" t="str">
        <f>IF($E233=【設定】!$G$8,IF($J233="○",$M233,""),"")</f>
        <v/>
      </c>
      <c r="U233" s="66" t="str">
        <f>IF($E233=【設定】!$G$8,IF($J233="判定中",$M233,IF($J233="未完了",$M233,"")),"")</f>
        <v/>
      </c>
      <c r="V233" s="66" t="str">
        <f>IF($E233=【設定】!$G$9,IF($J233="○",$M233,""),"")</f>
        <v/>
      </c>
      <c r="W233" s="66" t="str">
        <f>IF($E233=【設定】!$G$9,IF($J233="判定中",$M233,IF($J233="未完了",$M233,"")),"")</f>
        <v/>
      </c>
      <c r="X233" s="66" t="str">
        <f>IF($E233=【設定】!$G$10,IF($J233="○",$M233,""),"")</f>
        <v/>
      </c>
      <c r="Y233" s="66" t="str">
        <f>IF($E233=【設定】!$G$10,IF($J233="判定中",$M233,IF($J233="未完了",$M233,"")),"")</f>
        <v/>
      </c>
      <c r="Z233" s="66" t="str">
        <f>IF($E233=【設定】!$G$11,IF($J233="○",$M233,""),"")</f>
        <v/>
      </c>
      <c r="AA233" s="66" t="str">
        <f>IF($E233=【設定】!$G$11,IF($J233="判定中",$M233,IF($J233="未完了",$M233,"")),"")</f>
        <v/>
      </c>
    </row>
    <row r="234" spans="2:27" x14ac:dyDescent="0.2">
      <c r="B234" s="19">
        <f t="shared" si="54"/>
        <v>226</v>
      </c>
      <c r="C234" s="20" t="str">
        <f t="shared" si="56"/>
        <v/>
      </c>
      <c r="D234" s="48"/>
      <c r="E234" s="49"/>
      <c r="F234" s="50"/>
      <c r="G234" s="51"/>
      <c r="H234" s="52"/>
      <c r="I234" s="53"/>
      <c r="J234" s="54"/>
      <c r="K234" s="52"/>
      <c r="L234" s="47" t="str">
        <f>IF(J234="×",0,IF(I234="","",I234/(VLOOKUP(F234,【設定】!$C$6:$D$26,2,FALSE))))</f>
        <v/>
      </c>
      <c r="M234" s="64" t="str">
        <f>IF(J234="×",0,IF(I234="","",I234/(VLOOKUP(F234,【設定】!$C$6:$D$26,2,FALSE))*VLOOKUP(F234,【設定】!$C$6:$E$26,3,FALSE)))</f>
        <v/>
      </c>
      <c r="N234" s="66" t="str">
        <f t="shared" si="49"/>
        <v/>
      </c>
      <c r="O234" s="66" t="str">
        <f t="shared" si="50"/>
        <v/>
      </c>
      <c r="P234" s="66" t="str">
        <f t="shared" si="51"/>
        <v/>
      </c>
      <c r="Q234" s="66" t="str">
        <f t="shared" si="52"/>
        <v/>
      </c>
      <c r="R234" s="66" t="str">
        <f>IF($E234=【設定】!$G$7,IF($J234="○",$M234,""),"")</f>
        <v/>
      </c>
      <c r="S234" s="66" t="str">
        <f>IF($E234=【設定】!$G$7,IF($J234="判定中",$M234,IF($J234="未完了",$M234,"")),"")</f>
        <v/>
      </c>
      <c r="T234" s="66" t="str">
        <f>IF($E234=【設定】!$G$8,IF($J234="○",$M234,""),"")</f>
        <v/>
      </c>
      <c r="U234" s="66" t="str">
        <f>IF($E234=【設定】!$G$8,IF($J234="判定中",$M234,IF($J234="未完了",$M234,"")),"")</f>
        <v/>
      </c>
      <c r="V234" s="66" t="str">
        <f>IF($E234=【設定】!$G$9,IF($J234="○",$M234,""),"")</f>
        <v/>
      </c>
      <c r="W234" s="66" t="str">
        <f>IF($E234=【設定】!$G$9,IF($J234="判定中",$M234,IF($J234="未完了",$M234,"")),"")</f>
        <v/>
      </c>
      <c r="X234" s="66" t="str">
        <f>IF($E234=【設定】!$G$10,IF($J234="○",$M234,""),"")</f>
        <v/>
      </c>
      <c r="Y234" s="66" t="str">
        <f>IF($E234=【設定】!$G$10,IF($J234="判定中",$M234,IF($J234="未完了",$M234,"")),"")</f>
        <v/>
      </c>
      <c r="Z234" s="66" t="str">
        <f>IF($E234=【設定】!$G$11,IF($J234="○",$M234,""),"")</f>
        <v/>
      </c>
      <c r="AA234" s="66" t="str">
        <f>IF($E234=【設定】!$G$11,IF($J234="判定中",$M234,IF($J234="未完了",$M234,"")),"")</f>
        <v/>
      </c>
    </row>
    <row r="235" spans="2:27" x14ac:dyDescent="0.2">
      <c r="B235" s="19">
        <f t="shared" si="54"/>
        <v>227</v>
      </c>
      <c r="C235" s="20" t="str">
        <f t="shared" si="56"/>
        <v/>
      </c>
      <c r="D235" s="48"/>
      <c r="E235" s="49"/>
      <c r="F235" s="50"/>
      <c r="G235" s="51"/>
      <c r="H235" s="52"/>
      <c r="I235" s="53"/>
      <c r="J235" s="54"/>
      <c r="K235" s="52"/>
      <c r="L235" s="47" t="str">
        <f>IF(J235="×",0,IF(I235="","",I235/(VLOOKUP(F235,【設定】!$C$6:$D$26,2,FALSE))))</f>
        <v/>
      </c>
      <c r="M235" s="64" t="str">
        <f>IF(J235="×",0,IF(I235="","",I235/(VLOOKUP(F235,【設定】!$C$6:$D$26,2,FALSE))*VLOOKUP(F235,【設定】!$C$6:$E$26,3,FALSE)))</f>
        <v/>
      </c>
      <c r="N235" s="66" t="str">
        <f t="shared" si="49"/>
        <v/>
      </c>
      <c r="O235" s="66" t="str">
        <f t="shared" si="50"/>
        <v/>
      </c>
      <c r="P235" s="66" t="str">
        <f t="shared" si="51"/>
        <v/>
      </c>
      <c r="Q235" s="66" t="str">
        <f t="shared" si="52"/>
        <v/>
      </c>
      <c r="R235" s="66" t="str">
        <f>IF($E235=【設定】!$G$7,IF($J235="○",$M235,""),"")</f>
        <v/>
      </c>
      <c r="S235" s="66" t="str">
        <f>IF($E235=【設定】!$G$7,IF($J235="判定中",$M235,IF($J235="未完了",$M235,"")),"")</f>
        <v/>
      </c>
      <c r="T235" s="66" t="str">
        <f>IF($E235=【設定】!$G$8,IF($J235="○",$M235,""),"")</f>
        <v/>
      </c>
      <c r="U235" s="66" t="str">
        <f>IF($E235=【設定】!$G$8,IF($J235="判定中",$M235,IF($J235="未完了",$M235,"")),"")</f>
        <v/>
      </c>
      <c r="V235" s="66" t="str">
        <f>IF($E235=【設定】!$G$9,IF($J235="○",$M235,""),"")</f>
        <v/>
      </c>
      <c r="W235" s="66" t="str">
        <f>IF($E235=【設定】!$G$9,IF($J235="判定中",$M235,IF($J235="未完了",$M235,"")),"")</f>
        <v/>
      </c>
      <c r="X235" s="66" t="str">
        <f>IF($E235=【設定】!$G$10,IF($J235="○",$M235,""),"")</f>
        <v/>
      </c>
      <c r="Y235" s="66" t="str">
        <f>IF($E235=【設定】!$G$10,IF($J235="判定中",$M235,IF($J235="未完了",$M235,"")),"")</f>
        <v/>
      </c>
      <c r="Z235" s="66" t="str">
        <f>IF($E235=【設定】!$G$11,IF($J235="○",$M235,""),"")</f>
        <v/>
      </c>
      <c r="AA235" s="66" t="str">
        <f>IF($E235=【設定】!$G$11,IF($J235="判定中",$M235,IF($J235="未完了",$M235,"")),"")</f>
        <v/>
      </c>
    </row>
    <row r="236" spans="2:27" x14ac:dyDescent="0.2">
      <c r="B236" s="19">
        <f t="shared" si="54"/>
        <v>228</v>
      </c>
      <c r="C236" s="20" t="str">
        <f t="shared" si="56"/>
        <v/>
      </c>
      <c r="D236" s="48"/>
      <c r="E236" s="49"/>
      <c r="F236" s="50"/>
      <c r="G236" s="51"/>
      <c r="H236" s="52"/>
      <c r="I236" s="53"/>
      <c r="J236" s="54"/>
      <c r="K236" s="52"/>
      <c r="L236" s="47" t="str">
        <f>IF(J236="×",0,IF(I236="","",I236/(VLOOKUP(F236,【設定】!$C$6:$D$26,2,FALSE))))</f>
        <v/>
      </c>
      <c r="M236" s="64" t="str">
        <f>IF(J236="×",0,IF(I236="","",I236/(VLOOKUP(F236,【設定】!$C$6:$D$26,2,FALSE))*VLOOKUP(F236,【設定】!$C$6:$E$26,3,FALSE)))</f>
        <v/>
      </c>
      <c r="N236" s="66" t="str">
        <f t="shared" si="49"/>
        <v/>
      </c>
      <c r="O236" s="66" t="str">
        <f t="shared" si="50"/>
        <v/>
      </c>
      <c r="P236" s="66" t="str">
        <f t="shared" si="51"/>
        <v/>
      </c>
      <c r="Q236" s="66" t="str">
        <f t="shared" si="52"/>
        <v/>
      </c>
      <c r="R236" s="66" t="str">
        <f>IF($E236=【設定】!$G$7,IF($J236="○",$M236,""),"")</f>
        <v/>
      </c>
      <c r="S236" s="66" t="str">
        <f>IF($E236=【設定】!$G$7,IF($J236="判定中",$M236,IF($J236="未完了",$M236,"")),"")</f>
        <v/>
      </c>
      <c r="T236" s="66" t="str">
        <f>IF($E236=【設定】!$G$8,IF($J236="○",$M236,""),"")</f>
        <v/>
      </c>
      <c r="U236" s="66" t="str">
        <f>IF($E236=【設定】!$G$8,IF($J236="判定中",$M236,IF($J236="未完了",$M236,"")),"")</f>
        <v/>
      </c>
      <c r="V236" s="66" t="str">
        <f>IF($E236=【設定】!$G$9,IF($J236="○",$M236,""),"")</f>
        <v/>
      </c>
      <c r="W236" s="66" t="str">
        <f>IF($E236=【設定】!$G$9,IF($J236="判定中",$M236,IF($J236="未完了",$M236,"")),"")</f>
        <v/>
      </c>
      <c r="X236" s="66" t="str">
        <f>IF($E236=【設定】!$G$10,IF($J236="○",$M236,""),"")</f>
        <v/>
      </c>
      <c r="Y236" s="66" t="str">
        <f>IF($E236=【設定】!$G$10,IF($J236="判定中",$M236,IF($J236="未完了",$M236,"")),"")</f>
        <v/>
      </c>
      <c r="Z236" s="66" t="str">
        <f>IF($E236=【設定】!$G$11,IF($J236="○",$M236,""),"")</f>
        <v/>
      </c>
      <c r="AA236" s="66" t="str">
        <f>IF($E236=【設定】!$G$11,IF($J236="判定中",$M236,IF($J236="未完了",$M236,"")),"")</f>
        <v/>
      </c>
    </row>
    <row r="237" spans="2:27" x14ac:dyDescent="0.2">
      <c r="B237" s="19">
        <f t="shared" si="54"/>
        <v>229</v>
      </c>
      <c r="C237" s="20" t="str">
        <f t="shared" si="56"/>
        <v/>
      </c>
      <c r="D237" s="48"/>
      <c r="E237" s="49"/>
      <c r="F237" s="50"/>
      <c r="G237" s="51"/>
      <c r="H237" s="52"/>
      <c r="I237" s="53"/>
      <c r="J237" s="54"/>
      <c r="K237" s="52"/>
      <c r="L237" s="47" t="str">
        <f>IF(J237="×",0,IF(I237="","",I237/(VLOOKUP(F237,【設定】!$C$6:$D$26,2,FALSE))))</f>
        <v/>
      </c>
      <c r="M237" s="64" t="str">
        <f>IF(J237="×",0,IF(I237="","",I237/(VLOOKUP(F237,【設定】!$C$6:$D$26,2,FALSE))*VLOOKUP(F237,【設定】!$C$6:$E$26,3,FALSE)))</f>
        <v/>
      </c>
      <c r="N237" s="66" t="str">
        <f t="shared" si="49"/>
        <v/>
      </c>
      <c r="O237" s="66" t="str">
        <f t="shared" si="50"/>
        <v/>
      </c>
      <c r="P237" s="66" t="str">
        <f t="shared" si="51"/>
        <v/>
      </c>
      <c r="Q237" s="66" t="str">
        <f t="shared" si="52"/>
        <v/>
      </c>
      <c r="R237" s="66" t="str">
        <f>IF($E237=【設定】!$G$7,IF($J237="○",$M237,""),"")</f>
        <v/>
      </c>
      <c r="S237" s="66" t="str">
        <f>IF($E237=【設定】!$G$7,IF($J237="判定中",$M237,IF($J237="未完了",$M237,"")),"")</f>
        <v/>
      </c>
      <c r="T237" s="66" t="str">
        <f>IF($E237=【設定】!$G$8,IF($J237="○",$M237,""),"")</f>
        <v/>
      </c>
      <c r="U237" s="66" t="str">
        <f>IF($E237=【設定】!$G$8,IF($J237="判定中",$M237,IF($J237="未完了",$M237,"")),"")</f>
        <v/>
      </c>
      <c r="V237" s="66" t="str">
        <f>IF($E237=【設定】!$G$9,IF($J237="○",$M237,""),"")</f>
        <v/>
      </c>
      <c r="W237" s="66" t="str">
        <f>IF($E237=【設定】!$G$9,IF($J237="判定中",$M237,IF($J237="未完了",$M237,"")),"")</f>
        <v/>
      </c>
      <c r="X237" s="66" t="str">
        <f>IF($E237=【設定】!$G$10,IF($J237="○",$M237,""),"")</f>
        <v/>
      </c>
      <c r="Y237" s="66" t="str">
        <f>IF($E237=【設定】!$G$10,IF($J237="判定中",$M237,IF($J237="未完了",$M237,"")),"")</f>
        <v/>
      </c>
      <c r="Z237" s="66" t="str">
        <f>IF($E237=【設定】!$G$11,IF($J237="○",$M237,""),"")</f>
        <v/>
      </c>
      <c r="AA237" s="66" t="str">
        <f>IF($E237=【設定】!$G$11,IF($J237="判定中",$M237,IF($J237="未完了",$M237,"")),"")</f>
        <v/>
      </c>
    </row>
    <row r="238" spans="2:27" x14ac:dyDescent="0.2">
      <c r="B238" s="19">
        <f t="shared" si="54"/>
        <v>230</v>
      </c>
      <c r="C238" s="20" t="str">
        <f t="shared" si="56"/>
        <v/>
      </c>
      <c r="D238" s="48"/>
      <c r="E238" s="49"/>
      <c r="F238" s="50"/>
      <c r="G238" s="51"/>
      <c r="H238" s="52"/>
      <c r="I238" s="53"/>
      <c r="J238" s="54"/>
      <c r="K238" s="52"/>
      <c r="L238" s="47" t="str">
        <f>IF(J238="×",0,IF(I238="","",I238/(VLOOKUP(F238,【設定】!$C$6:$D$26,2,FALSE))))</f>
        <v/>
      </c>
      <c r="M238" s="64" t="str">
        <f>IF(J238="×",0,IF(I238="","",I238/(VLOOKUP(F238,【設定】!$C$6:$D$26,2,FALSE))*VLOOKUP(F238,【設定】!$C$6:$E$26,3,FALSE)))</f>
        <v/>
      </c>
      <c r="N238" s="66" t="str">
        <f t="shared" si="49"/>
        <v/>
      </c>
      <c r="O238" s="66" t="str">
        <f t="shared" si="50"/>
        <v/>
      </c>
      <c r="P238" s="66" t="str">
        <f t="shared" si="51"/>
        <v/>
      </c>
      <c r="Q238" s="66" t="str">
        <f t="shared" si="52"/>
        <v/>
      </c>
      <c r="R238" s="66" t="str">
        <f>IF($E238=【設定】!$G$7,IF($J238="○",$M238,""),"")</f>
        <v/>
      </c>
      <c r="S238" s="66" t="str">
        <f>IF($E238=【設定】!$G$7,IF($J238="判定中",$M238,IF($J238="未完了",$M238,"")),"")</f>
        <v/>
      </c>
      <c r="T238" s="66" t="str">
        <f>IF($E238=【設定】!$G$8,IF($J238="○",$M238,""),"")</f>
        <v/>
      </c>
      <c r="U238" s="66" t="str">
        <f>IF($E238=【設定】!$G$8,IF($J238="判定中",$M238,IF($J238="未完了",$M238,"")),"")</f>
        <v/>
      </c>
      <c r="V238" s="66" t="str">
        <f>IF($E238=【設定】!$G$9,IF($J238="○",$M238,""),"")</f>
        <v/>
      </c>
      <c r="W238" s="66" t="str">
        <f>IF($E238=【設定】!$G$9,IF($J238="判定中",$M238,IF($J238="未完了",$M238,"")),"")</f>
        <v/>
      </c>
      <c r="X238" s="66" t="str">
        <f>IF($E238=【設定】!$G$10,IF($J238="○",$M238,""),"")</f>
        <v/>
      </c>
      <c r="Y238" s="66" t="str">
        <f>IF($E238=【設定】!$G$10,IF($J238="判定中",$M238,IF($J238="未完了",$M238,"")),"")</f>
        <v/>
      </c>
      <c r="Z238" s="66" t="str">
        <f>IF($E238=【設定】!$G$11,IF($J238="○",$M238,""),"")</f>
        <v/>
      </c>
      <c r="AA238" s="66" t="str">
        <f>IF($E238=【設定】!$G$11,IF($J238="判定中",$M238,IF($J238="未完了",$M238,"")),"")</f>
        <v/>
      </c>
    </row>
    <row r="239" spans="2:27" x14ac:dyDescent="0.2">
      <c r="B239" s="19">
        <f t="shared" si="54"/>
        <v>231</v>
      </c>
      <c r="C239" s="20" t="str">
        <f t="shared" si="56"/>
        <v/>
      </c>
      <c r="D239" s="48"/>
      <c r="E239" s="49"/>
      <c r="F239" s="50"/>
      <c r="G239" s="51"/>
      <c r="H239" s="52"/>
      <c r="I239" s="53"/>
      <c r="J239" s="54"/>
      <c r="K239" s="52"/>
      <c r="L239" s="47" t="str">
        <f>IF(J239="×",0,IF(I239="","",I239/(VLOOKUP(F239,【設定】!$C$6:$D$26,2,FALSE))))</f>
        <v/>
      </c>
      <c r="M239" s="64" t="str">
        <f>IF(J239="×",0,IF(I239="","",I239/(VLOOKUP(F239,【設定】!$C$6:$D$26,2,FALSE))*VLOOKUP(F239,【設定】!$C$6:$E$26,3,FALSE)))</f>
        <v/>
      </c>
      <c r="N239" s="66" t="str">
        <f t="shared" si="49"/>
        <v/>
      </c>
      <c r="O239" s="66" t="str">
        <f t="shared" si="50"/>
        <v/>
      </c>
      <c r="P239" s="66" t="str">
        <f t="shared" si="51"/>
        <v/>
      </c>
      <c r="Q239" s="66" t="str">
        <f t="shared" si="52"/>
        <v/>
      </c>
      <c r="R239" s="66" t="str">
        <f>IF($E239=【設定】!$G$7,IF($J239="○",$M239,""),"")</f>
        <v/>
      </c>
      <c r="S239" s="66" t="str">
        <f>IF($E239=【設定】!$G$7,IF($J239="判定中",$M239,IF($J239="未完了",$M239,"")),"")</f>
        <v/>
      </c>
      <c r="T239" s="66" t="str">
        <f>IF($E239=【設定】!$G$8,IF($J239="○",$M239,""),"")</f>
        <v/>
      </c>
      <c r="U239" s="66" t="str">
        <f>IF($E239=【設定】!$G$8,IF($J239="判定中",$M239,IF($J239="未完了",$M239,"")),"")</f>
        <v/>
      </c>
      <c r="V239" s="66" t="str">
        <f>IF($E239=【設定】!$G$9,IF($J239="○",$M239,""),"")</f>
        <v/>
      </c>
      <c r="W239" s="66" t="str">
        <f>IF($E239=【設定】!$G$9,IF($J239="判定中",$M239,IF($J239="未完了",$M239,"")),"")</f>
        <v/>
      </c>
      <c r="X239" s="66" t="str">
        <f>IF($E239=【設定】!$G$10,IF($J239="○",$M239,""),"")</f>
        <v/>
      </c>
      <c r="Y239" s="66" t="str">
        <f>IF($E239=【設定】!$G$10,IF($J239="判定中",$M239,IF($J239="未完了",$M239,"")),"")</f>
        <v/>
      </c>
      <c r="Z239" s="66" t="str">
        <f>IF($E239=【設定】!$G$11,IF($J239="○",$M239,""),"")</f>
        <v/>
      </c>
      <c r="AA239" s="66" t="str">
        <f>IF($E239=【設定】!$G$11,IF($J239="判定中",$M239,IF($J239="未完了",$M239,"")),"")</f>
        <v/>
      </c>
    </row>
    <row r="240" spans="2:27" x14ac:dyDescent="0.2">
      <c r="B240" s="19">
        <f t="shared" si="54"/>
        <v>232</v>
      </c>
      <c r="C240" s="20" t="str">
        <f t="shared" si="56"/>
        <v/>
      </c>
      <c r="D240" s="48"/>
      <c r="E240" s="49"/>
      <c r="F240" s="50"/>
      <c r="G240" s="51"/>
      <c r="H240" s="52"/>
      <c r="I240" s="53"/>
      <c r="J240" s="54"/>
      <c r="K240" s="52"/>
      <c r="L240" s="47" t="str">
        <f>IF(J240="×",0,IF(I240="","",I240/(VLOOKUP(F240,【設定】!$C$6:$D$26,2,FALSE))))</f>
        <v/>
      </c>
      <c r="M240" s="64" t="str">
        <f>IF(J240="×",0,IF(I240="","",I240/(VLOOKUP(F240,【設定】!$C$6:$D$26,2,FALSE))*VLOOKUP(F240,【設定】!$C$6:$E$26,3,FALSE)))</f>
        <v/>
      </c>
      <c r="N240" s="66" t="str">
        <f t="shared" si="49"/>
        <v/>
      </c>
      <c r="O240" s="66" t="str">
        <f t="shared" si="50"/>
        <v/>
      </c>
      <c r="P240" s="66" t="str">
        <f t="shared" si="51"/>
        <v/>
      </c>
      <c r="Q240" s="66" t="str">
        <f t="shared" si="52"/>
        <v/>
      </c>
      <c r="R240" s="66" t="str">
        <f>IF($E240=【設定】!$G$7,IF($J240="○",$M240,""),"")</f>
        <v/>
      </c>
      <c r="S240" s="66" t="str">
        <f>IF($E240=【設定】!$G$7,IF($J240="判定中",$M240,IF($J240="未完了",$M240,"")),"")</f>
        <v/>
      </c>
      <c r="T240" s="66" t="str">
        <f>IF($E240=【設定】!$G$8,IF($J240="○",$M240,""),"")</f>
        <v/>
      </c>
      <c r="U240" s="66" t="str">
        <f>IF($E240=【設定】!$G$8,IF($J240="判定中",$M240,IF($J240="未完了",$M240,"")),"")</f>
        <v/>
      </c>
      <c r="V240" s="66" t="str">
        <f>IF($E240=【設定】!$G$9,IF($J240="○",$M240,""),"")</f>
        <v/>
      </c>
      <c r="W240" s="66" t="str">
        <f>IF($E240=【設定】!$G$9,IF($J240="判定中",$M240,IF($J240="未完了",$M240,"")),"")</f>
        <v/>
      </c>
      <c r="X240" s="66" t="str">
        <f>IF($E240=【設定】!$G$10,IF($J240="○",$M240,""),"")</f>
        <v/>
      </c>
      <c r="Y240" s="66" t="str">
        <f>IF($E240=【設定】!$G$10,IF($J240="判定中",$M240,IF($J240="未完了",$M240,"")),"")</f>
        <v/>
      </c>
      <c r="Z240" s="66" t="str">
        <f>IF($E240=【設定】!$G$11,IF($J240="○",$M240,""),"")</f>
        <v/>
      </c>
      <c r="AA240" s="66" t="str">
        <f>IF($E240=【設定】!$G$11,IF($J240="判定中",$M240,IF($J240="未完了",$M240,"")),"")</f>
        <v/>
      </c>
    </row>
    <row r="241" spans="2:27" x14ac:dyDescent="0.2">
      <c r="B241" s="19">
        <f t="shared" si="54"/>
        <v>233</v>
      </c>
      <c r="C241" s="20" t="str">
        <f t="shared" si="56"/>
        <v/>
      </c>
      <c r="D241" s="48"/>
      <c r="E241" s="49"/>
      <c r="F241" s="50"/>
      <c r="G241" s="51"/>
      <c r="H241" s="52"/>
      <c r="I241" s="53"/>
      <c r="J241" s="54"/>
      <c r="K241" s="52"/>
      <c r="L241" s="47" t="str">
        <f>IF(J241="×",0,IF(I241="","",I241/(VLOOKUP(F241,【設定】!$C$6:$D$26,2,FALSE))))</f>
        <v/>
      </c>
      <c r="M241" s="64" t="str">
        <f>IF(J241="×",0,IF(I241="","",I241/(VLOOKUP(F241,【設定】!$C$6:$D$26,2,FALSE))*VLOOKUP(F241,【設定】!$C$6:$E$26,3,FALSE)))</f>
        <v/>
      </c>
      <c r="N241" s="66" t="str">
        <f t="shared" si="49"/>
        <v/>
      </c>
      <c r="O241" s="66" t="str">
        <f t="shared" si="50"/>
        <v/>
      </c>
      <c r="P241" s="66" t="str">
        <f t="shared" si="51"/>
        <v/>
      </c>
      <c r="Q241" s="66" t="str">
        <f t="shared" si="52"/>
        <v/>
      </c>
      <c r="R241" s="66" t="str">
        <f>IF($E241=【設定】!$G$7,IF($J241="○",$M241,""),"")</f>
        <v/>
      </c>
      <c r="S241" s="66" t="str">
        <f>IF($E241=【設定】!$G$7,IF($J241="判定中",$M241,IF($J241="未完了",$M241,"")),"")</f>
        <v/>
      </c>
      <c r="T241" s="66" t="str">
        <f>IF($E241=【設定】!$G$8,IF($J241="○",$M241,""),"")</f>
        <v/>
      </c>
      <c r="U241" s="66" t="str">
        <f>IF($E241=【設定】!$G$8,IF($J241="判定中",$M241,IF($J241="未完了",$M241,"")),"")</f>
        <v/>
      </c>
      <c r="V241" s="66" t="str">
        <f>IF($E241=【設定】!$G$9,IF($J241="○",$M241,""),"")</f>
        <v/>
      </c>
      <c r="W241" s="66" t="str">
        <f>IF($E241=【設定】!$G$9,IF($J241="判定中",$M241,IF($J241="未完了",$M241,"")),"")</f>
        <v/>
      </c>
      <c r="X241" s="66" t="str">
        <f>IF($E241=【設定】!$G$10,IF($J241="○",$M241,""),"")</f>
        <v/>
      </c>
      <c r="Y241" s="66" t="str">
        <f>IF($E241=【設定】!$G$10,IF($J241="判定中",$M241,IF($J241="未完了",$M241,"")),"")</f>
        <v/>
      </c>
      <c r="Z241" s="66" t="str">
        <f>IF($E241=【設定】!$G$11,IF($J241="○",$M241,""),"")</f>
        <v/>
      </c>
      <c r="AA241" s="66" t="str">
        <f>IF($E241=【設定】!$G$11,IF($J241="判定中",$M241,IF($J241="未完了",$M241,"")),"")</f>
        <v/>
      </c>
    </row>
    <row r="242" spans="2:27" x14ac:dyDescent="0.2">
      <c r="B242" s="19">
        <f t="shared" si="54"/>
        <v>234</v>
      </c>
      <c r="C242" s="20" t="str">
        <f t="shared" si="56"/>
        <v/>
      </c>
      <c r="D242" s="48"/>
      <c r="E242" s="49"/>
      <c r="F242" s="50"/>
      <c r="G242" s="51"/>
      <c r="H242" s="52"/>
      <c r="I242" s="53"/>
      <c r="J242" s="54"/>
      <c r="K242" s="52"/>
      <c r="L242" s="47" t="str">
        <f>IF(J242="×",0,IF(I242="","",I242/(VLOOKUP(F242,【設定】!$C$6:$D$26,2,FALSE))))</f>
        <v/>
      </c>
      <c r="M242" s="64" t="str">
        <f>IF(J242="×",0,IF(I242="","",I242/(VLOOKUP(F242,【設定】!$C$6:$D$26,2,FALSE))*VLOOKUP(F242,【設定】!$C$6:$E$26,3,FALSE)))</f>
        <v/>
      </c>
      <c r="N242" s="66" t="str">
        <f t="shared" si="49"/>
        <v/>
      </c>
      <c r="O242" s="66" t="str">
        <f t="shared" si="50"/>
        <v/>
      </c>
      <c r="P242" s="66" t="str">
        <f t="shared" si="51"/>
        <v/>
      </c>
      <c r="Q242" s="66" t="str">
        <f t="shared" si="52"/>
        <v/>
      </c>
      <c r="R242" s="66" t="str">
        <f>IF($E242=【設定】!$G$7,IF($J242="○",$M242,""),"")</f>
        <v/>
      </c>
      <c r="S242" s="66" t="str">
        <f>IF($E242=【設定】!$G$7,IF($J242="判定中",$M242,IF($J242="未完了",$M242,"")),"")</f>
        <v/>
      </c>
      <c r="T242" s="66" t="str">
        <f>IF($E242=【設定】!$G$8,IF($J242="○",$M242,""),"")</f>
        <v/>
      </c>
      <c r="U242" s="66" t="str">
        <f>IF($E242=【設定】!$G$8,IF($J242="判定中",$M242,IF($J242="未完了",$M242,"")),"")</f>
        <v/>
      </c>
      <c r="V242" s="66" t="str">
        <f>IF($E242=【設定】!$G$9,IF($J242="○",$M242,""),"")</f>
        <v/>
      </c>
      <c r="W242" s="66" t="str">
        <f>IF($E242=【設定】!$G$9,IF($J242="判定中",$M242,IF($J242="未完了",$M242,"")),"")</f>
        <v/>
      </c>
      <c r="X242" s="66" t="str">
        <f>IF($E242=【設定】!$G$10,IF($J242="○",$M242,""),"")</f>
        <v/>
      </c>
      <c r="Y242" s="66" t="str">
        <f>IF($E242=【設定】!$G$10,IF($J242="判定中",$M242,IF($J242="未完了",$M242,"")),"")</f>
        <v/>
      </c>
      <c r="Z242" s="66" t="str">
        <f>IF($E242=【設定】!$G$11,IF($J242="○",$M242,""),"")</f>
        <v/>
      </c>
      <c r="AA242" s="66" t="str">
        <f>IF($E242=【設定】!$G$11,IF($J242="判定中",$M242,IF($J242="未完了",$M242,"")),"")</f>
        <v/>
      </c>
    </row>
    <row r="243" spans="2:27" x14ac:dyDescent="0.2">
      <c r="B243" s="19">
        <f t="shared" si="54"/>
        <v>235</v>
      </c>
      <c r="C243" s="20" t="str">
        <f t="shared" si="56"/>
        <v/>
      </c>
      <c r="D243" s="48"/>
      <c r="E243" s="49"/>
      <c r="F243" s="50"/>
      <c r="G243" s="51"/>
      <c r="H243" s="52"/>
      <c r="I243" s="53"/>
      <c r="J243" s="54"/>
      <c r="K243" s="52"/>
      <c r="L243" s="47" t="str">
        <f>IF(J243="×",0,IF(I243="","",I243/(VLOOKUP(F243,【設定】!$C$6:$D$26,2,FALSE))))</f>
        <v/>
      </c>
      <c r="M243" s="64" t="str">
        <f>IF(J243="×",0,IF(I243="","",I243/(VLOOKUP(F243,【設定】!$C$6:$D$26,2,FALSE))*VLOOKUP(F243,【設定】!$C$6:$E$26,3,FALSE)))</f>
        <v/>
      </c>
      <c r="N243" s="66" t="str">
        <f t="shared" si="49"/>
        <v/>
      </c>
      <c r="O243" s="66" t="str">
        <f t="shared" si="50"/>
        <v/>
      </c>
      <c r="P243" s="66" t="str">
        <f t="shared" si="51"/>
        <v/>
      </c>
      <c r="Q243" s="66" t="str">
        <f t="shared" si="52"/>
        <v/>
      </c>
      <c r="R243" s="66" t="str">
        <f>IF($E243=【設定】!$G$7,IF($J243="○",$M243,""),"")</f>
        <v/>
      </c>
      <c r="S243" s="66" t="str">
        <f>IF($E243=【設定】!$G$7,IF($J243="判定中",$M243,IF($J243="未完了",$M243,"")),"")</f>
        <v/>
      </c>
      <c r="T243" s="66" t="str">
        <f>IF($E243=【設定】!$G$8,IF($J243="○",$M243,""),"")</f>
        <v/>
      </c>
      <c r="U243" s="66" t="str">
        <f>IF($E243=【設定】!$G$8,IF($J243="判定中",$M243,IF($J243="未完了",$M243,"")),"")</f>
        <v/>
      </c>
      <c r="V243" s="66" t="str">
        <f>IF($E243=【設定】!$G$9,IF($J243="○",$M243,""),"")</f>
        <v/>
      </c>
      <c r="W243" s="66" t="str">
        <f>IF($E243=【設定】!$G$9,IF($J243="判定中",$M243,IF($J243="未完了",$M243,"")),"")</f>
        <v/>
      </c>
      <c r="X243" s="66" t="str">
        <f>IF($E243=【設定】!$G$10,IF($J243="○",$M243,""),"")</f>
        <v/>
      </c>
      <c r="Y243" s="66" t="str">
        <f>IF($E243=【設定】!$G$10,IF($J243="判定中",$M243,IF($J243="未完了",$M243,"")),"")</f>
        <v/>
      </c>
      <c r="Z243" s="66" t="str">
        <f>IF($E243=【設定】!$G$11,IF($J243="○",$M243,""),"")</f>
        <v/>
      </c>
      <c r="AA243" s="66" t="str">
        <f>IF($E243=【設定】!$G$11,IF($J243="判定中",$M243,IF($J243="未完了",$M243,"")),"")</f>
        <v/>
      </c>
    </row>
    <row r="244" spans="2:27" x14ac:dyDescent="0.2">
      <c r="B244" s="19">
        <f t="shared" si="54"/>
        <v>236</v>
      </c>
      <c r="C244" s="20" t="str">
        <f t="shared" si="56"/>
        <v/>
      </c>
      <c r="D244" s="48"/>
      <c r="E244" s="49"/>
      <c r="F244" s="50"/>
      <c r="G244" s="51"/>
      <c r="H244" s="52"/>
      <c r="I244" s="53"/>
      <c r="J244" s="54"/>
      <c r="K244" s="52"/>
      <c r="L244" s="47" t="str">
        <f>IF(J244="×",0,IF(I244="","",I244/(VLOOKUP(F244,【設定】!$C$6:$D$26,2,FALSE))))</f>
        <v/>
      </c>
      <c r="M244" s="64" t="str">
        <f>IF(J244="×",0,IF(I244="","",I244/(VLOOKUP(F244,【設定】!$C$6:$D$26,2,FALSE))*VLOOKUP(F244,【設定】!$C$6:$E$26,3,FALSE)))</f>
        <v/>
      </c>
      <c r="N244" s="66" t="str">
        <f t="shared" si="49"/>
        <v/>
      </c>
      <c r="O244" s="66" t="str">
        <f t="shared" si="50"/>
        <v/>
      </c>
      <c r="P244" s="66" t="str">
        <f t="shared" si="51"/>
        <v/>
      </c>
      <c r="Q244" s="66" t="str">
        <f t="shared" si="52"/>
        <v/>
      </c>
      <c r="R244" s="66" t="str">
        <f>IF($E244=【設定】!$G$7,IF($J244="○",$M244,""),"")</f>
        <v/>
      </c>
      <c r="S244" s="66" t="str">
        <f>IF($E244=【設定】!$G$7,IF($J244="判定中",$M244,IF($J244="未完了",$M244,"")),"")</f>
        <v/>
      </c>
      <c r="T244" s="66" t="str">
        <f>IF($E244=【設定】!$G$8,IF($J244="○",$M244,""),"")</f>
        <v/>
      </c>
      <c r="U244" s="66" t="str">
        <f>IF($E244=【設定】!$G$8,IF($J244="判定中",$M244,IF($J244="未完了",$M244,"")),"")</f>
        <v/>
      </c>
      <c r="V244" s="66" t="str">
        <f>IF($E244=【設定】!$G$9,IF($J244="○",$M244,""),"")</f>
        <v/>
      </c>
      <c r="W244" s="66" t="str">
        <f>IF($E244=【設定】!$G$9,IF($J244="判定中",$M244,IF($J244="未完了",$M244,"")),"")</f>
        <v/>
      </c>
      <c r="X244" s="66" t="str">
        <f>IF($E244=【設定】!$G$10,IF($J244="○",$M244,""),"")</f>
        <v/>
      </c>
      <c r="Y244" s="66" t="str">
        <f>IF($E244=【設定】!$G$10,IF($J244="判定中",$M244,IF($J244="未完了",$M244,"")),"")</f>
        <v/>
      </c>
      <c r="Z244" s="66" t="str">
        <f>IF($E244=【設定】!$G$11,IF($J244="○",$M244,""),"")</f>
        <v/>
      </c>
      <c r="AA244" s="66" t="str">
        <f>IF($E244=【設定】!$G$11,IF($J244="判定中",$M244,IF($J244="未完了",$M244,"")),"")</f>
        <v/>
      </c>
    </row>
    <row r="245" spans="2:27" x14ac:dyDescent="0.2">
      <c r="B245" s="19">
        <f t="shared" si="54"/>
        <v>237</v>
      </c>
      <c r="C245" s="20" t="str">
        <f t="shared" si="56"/>
        <v/>
      </c>
      <c r="D245" s="48"/>
      <c r="E245" s="49"/>
      <c r="F245" s="50"/>
      <c r="G245" s="51"/>
      <c r="H245" s="52"/>
      <c r="I245" s="53"/>
      <c r="J245" s="54"/>
      <c r="K245" s="52"/>
      <c r="L245" s="47" t="str">
        <f>IF(J245="×",0,IF(I245="","",I245/(VLOOKUP(F245,【設定】!$C$6:$D$26,2,FALSE))))</f>
        <v/>
      </c>
      <c r="M245" s="64" t="str">
        <f>IF(J245="×",0,IF(I245="","",I245/(VLOOKUP(F245,【設定】!$C$6:$D$26,2,FALSE))*VLOOKUP(F245,【設定】!$C$6:$E$26,3,FALSE)))</f>
        <v/>
      </c>
      <c r="N245" s="66" t="str">
        <f t="shared" si="49"/>
        <v/>
      </c>
      <c r="O245" s="66" t="str">
        <f t="shared" si="50"/>
        <v/>
      </c>
      <c r="P245" s="66" t="str">
        <f t="shared" si="51"/>
        <v/>
      </c>
      <c r="Q245" s="66" t="str">
        <f t="shared" si="52"/>
        <v/>
      </c>
      <c r="R245" s="66" t="str">
        <f>IF($E245=【設定】!$G$7,IF($J245="○",$M245,""),"")</f>
        <v/>
      </c>
      <c r="S245" s="66" t="str">
        <f>IF($E245=【設定】!$G$7,IF($J245="判定中",$M245,IF($J245="未完了",$M245,"")),"")</f>
        <v/>
      </c>
      <c r="T245" s="66" t="str">
        <f>IF($E245=【設定】!$G$8,IF($J245="○",$M245,""),"")</f>
        <v/>
      </c>
      <c r="U245" s="66" t="str">
        <f>IF($E245=【設定】!$G$8,IF($J245="判定中",$M245,IF($J245="未完了",$M245,"")),"")</f>
        <v/>
      </c>
      <c r="V245" s="66" t="str">
        <f>IF($E245=【設定】!$G$9,IF($J245="○",$M245,""),"")</f>
        <v/>
      </c>
      <c r="W245" s="66" t="str">
        <f>IF($E245=【設定】!$G$9,IF($J245="判定中",$M245,IF($J245="未完了",$M245,"")),"")</f>
        <v/>
      </c>
      <c r="X245" s="66" t="str">
        <f>IF($E245=【設定】!$G$10,IF($J245="○",$M245,""),"")</f>
        <v/>
      </c>
      <c r="Y245" s="66" t="str">
        <f>IF($E245=【設定】!$G$10,IF($J245="判定中",$M245,IF($J245="未完了",$M245,"")),"")</f>
        <v/>
      </c>
      <c r="Z245" s="66" t="str">
        <f>IF($E245=【設定】!$G$11,IF($J245="○",$M245,""),"")</f>
        <v/>
      </c>
      <c r="AA245" s="66" t="str">
        <f>IF($E245=【設定】!$G$11,IF($J245="判定中",$M245,IF($J245="未完了",$M245,"")),"")</f>
        <v/>
      </c>
    </row>
    <row r="246" spans="2:27" x14ac:dyDescent="0.2">
      <c r="B246" s="19">
        <f t="shared" si="54"/>
        <v>238</v>
      </c>
      <c r="C246" s="20" t="str">
        <f t="shared" si="56"/>
        <v/>
      </c>
      <c r="D246" s="48"/>
      <c r="E246" s="49"/>
      <c r="F246" s="50"/>
      <c r="G246" s="51"/>
      <c r="H246" s="52"/>
      <c r="I246" s="53"/>
      <c r="J246" s="54"/>
      <c r="K246" s="52"/>
      <c r="L246" s="47" t="str">
        <f>IF(J246="×",0,IF(I246="","",I246/(VLOOKUP(F246,【設定】!$C$6:$D$26,2,FALSE))))</f>
        <v/>
      </c>
      <c r="M246" s="64" t="str">
        <f>IF(J246="×",0,IF(I246="","",I246/(VLOOKUP(F246,【設定】!$C$6:$D$26,2,FALSE))*VLOOKUP(F246,【設定】!$C$6:$E$26,3,FALSE)))</f>
        <v/>
      </c>
      <c r="N246" s="66" t="str">
        <f t="shared" si="49"/>
        <v/>
      </c>
      <c r="O246" s="66" t="str">
        <f t="shared" si="50"/>
        <v/>
      </c>
      <c r="P246" s="66" t="str">
        <f t="shared" si="51"/>
        <v/>
      </c>
      <c r="Q246" s="66" t="str">
        <f t="shared" si="52"/>
        <v/>
      </c>
      <c r="R246" s="66" t="str">
        <f>IF($E246=【設定】!$G$7,IF($J246="○",$M246,""),"")</f>
        <v/>
      </c>
      <c r="S246" s="66" t="str">
        <f>IF($E246=【設定】!$G$7,IF($J246="判定中",$M246,IF($J246="未完了",$M246,"")),"")</f>
        <v/>
      </c>
      <c r="T246" s="66" t="str">
        <f>IF($E246=【設定】!$G$8,IF($J246="○",$M246,""),"")</f>
        <v/>
      </c>
      <c r="U246" s="66" t="str">
        <f>IF($E246=【設定】!$G$8,IF($J246="判定中",$M246,IF($J246="未完了",$M246,"")),"")</f>
        <v/>
      </c>
      <c r="V246" s="66" t="str">
        <f>IF($E246=【設定】!$G$9,IF($J246="○",$M246,""),"")</f>
        <v/>
      </c>
      <c r="W246" s="66" t="str">
        <f>IF($E246=【設定】!$G$9,IF($J246="判定中",$M246,IF($J246="未完了",$M246,"")),"")</f>
        <v/>
      </c>
      <c r="X246" s="66" t="str">
        <f>IF($E246=【設定】!$G$10,IF($J246="○",$M246,""),"")</f>
        <v/>
      </c>
      <c r="Y246" s="66" t="str">
        <f>IF($E246=【設定】!$G$10,IF($J246="判定中",$M246,IF($J246="未完了",$M246,"")),"")</f>
        <v/>
      </c>
      <c r="Z246" s="66" t="str">
        <f>IF($E246=【設定】!$G$11,IF($J246="○",$M246,""),"")</f>
        <v/>
      </c>
      <c r="AA246" s="66" t="str">
        <f>IF($E246=【設定】!$G$11,IF($J246="判定中",$M246,IF($J246="未完了",$M246,"")),"")</f>
        <v/>
      </c>
    </row>
    <row r="247" spans="2:27" x14ac:dyDescent="0.2">
      <c r="B247" s="19">
        <f t="shared" si="54"/>
        <v>239</v>
      </c>
      <c r="C247" s="20" t="str">
        <f t="shared" si="56"/>
        <v/>
      </c>
      <c r="D247" s="48"/>
      <c r="E247" s="49"/>
      <c r="F247" s="50"/>
      <c r="G247" s="51"/>
      <c r="H247" s="52"/>
      <c r="I247" s="53"/>
      <c r="J247" s="54"/>
      <c r="K247" s="52"/>
      <c r="L247" s="47" t="str">
        <f>IF(J247="×",0,IF(I247="","",I247/(VLOOKUP(F247,【設定】!$C$6:$D$26,2,FALSE))))</f>
        <v/>
      </c>
      <c r="M247" s="64" t="str">
        <f>IF(J247="×",0,IF(I247="","",I247/(VLOOKUP(F247,【設定】!$C$6:$D$26,2,FALSE))*VLOOKUP(F247,【設定】!$C$6:$E$26,3,FALSE)))</f>
        <v/>
      </c>
      <c r="N247" s="66" t="str">
        <f t="shared" si="49"/>
        <v/>
      </c>
      <c r="O247" s="66" t="str">
        <f t="shared" si="50"/>
        <v/>
      </c>
      <c r="P247" s="66" t="str">
        <f t="shared" si="51"/>
        <v/>
      </c>
      <c r="Q247" s="66" t="str">
        <f t="shared" si="52"/>
        <v/>
      </c>
      <c r="R247" s="66" t="str">
        <f>IF($E247=【設定】!$G$7,IF($J247="○",$M247,""),"")</f>
        <v/>
      </c>
      <c r="S247" s="66" t="str">
        <f>IF($E247=【設定】!$G$7,IF($J247="判定中",$M247,IF($J247="未完了",$M247,"")),"")</f>
        <v/>
      </c>
      <c r="T247" s="66" t="str">
        <f>IF($E247=【設定】!$G$8,IF($J247="○",$M247,""),"")</f>
        <v/>
      </c>
      <c r="U247" s="66" t="str">
        <f>IF($E247=【設定】!$G$8,IF($J247="判定中",$M247,IF($J247="未完了",$M247,"")),"")</f>
        <v/>
      </c>
      <c r="V247" s="66" t="str">
        <f>IF($E247=【設定】!$G$9,IF($J247="○",$M247,""),"")</f>
        <v/>
      </c>
      <c r="W247" s="66" t="str">
        <f>IF($E247=【設定】!$G$9,IF($J247="判定中",$M247,IF($J247="未完了",$M247,"")),"")</f>
        <v/>
      </c>
      <c r="X247" s="66" t="str">
        <f>IF($E247=【設定】!$G$10,IF($J247="○",$M247,""),"")</f>
        <v/>
      </c>
      <c r="Y247" s="66" t="str">
        <f>IF($E247=【設定】!$G$10,IF($J247="判定中",$M247,IF($J247="未完了",$M247,"")),"")</f>
        <v/>
      </c>
      <c r="Z247" s="66" t="str">
        <f>IF($E247=【設定】!$G$11,IF($J247="○",$M247,""),"")</f>
        <v/>
      </c>
      <c r="AA247" s="66" t="str">
        <f>IF($E247=【設定】!$G$11,IF($J247="判定中",$M247,IF($J247="未完了",$M247,"")),"")</f>
        <v/>
      </c>
    </row>
    <row r="248" spans="2:27" x14ac:dyDescent="0.2">
      <c r="B248" s="19">
        <f t="shared" ref="B248:B278" si="57">B247+1</f>
        <v>240</v>
      </c>
      <c r="C248" s="20" t="str">
        <f t="shared" si="56"/>
        <v/>
      </c>
      <c r="D248" s="48"/>
      <c r="E248" s="49"/>
      <c r="F248" s="50"/>
      <c r="G248" s="51"/>
      <c r="H248" s="52"/>
      <c r="I248" s="53"/>
      <c r="J248" s="54"/>
      <c r="K248" s="52"/>
      <c r="L248" s="47" t="str">
        <f>IF(J248="×",0,IF(I248="","",I248/(VLOOKUP(F248,【設定】!$C$6:$D$26,2,FALSE))))</f>
        <v/>
      </c>
      <c r="M248" s="64" t="str">
        <f>IF(J248="×",0,IF(I248="","",I248/(VLOOKUP(F248,【設定】!$C$6:$D$26,2,FALSE))*VLOOKUP(F248,【設定】!$C$6:$E$26,3,FALSE)))</f>
        <v/>
      </c>
      <c r="N248" s="66" t="str">
        <f t="shared" si="49"/>
        <v/>
      </c>
      <c r="O248" s="66" t="str">
        <f t="shared" si="50"/>
        <v/>
      </c>
      <c r="P248" s="66" t="str">
        <f t="shared" si="51"/>
        <v/>
      </c>
      <c r="Q248" s="66" t="str">
        <f t="shared" si="52"/>
        <v/>
      </c>
      <c r="R248" s="66" t="str">
        <f>IF($E248=【設定】!$G$7,IF($J248="○",$M248,""),"")</f>
        <v/>
      </c>
      <c r="S248" s="66" t="str">
        <f>IF($E248=【設定】!$G$7,IF($J248="判定中",$M248,IF($J248="未完了",$M248,"")),"")</f>
        <v/>
      </c>
      <c r="T248" s="66" t="str">
        <f>IF($E248=【設定】!$G$8,IF($J248="○",$M248,""),"")</f>
        <v/>
      </c>
      <c r="U248" s="66" t="str">
        <f>IF($E248=【設定】!$G$8,IF($J248="判定中",$M248,IF($J248="未完了",$M248,"")),"")</f>
        <v/>
      </c>
      <c r="V248" s="66" t="str">
        <f>IF($E248=【設定】!$G$9,IF($J248="○",$M248,""),"")</f>
        <v/>
      </c>
      <c r="W248" s="66" t="str">
        <f>IF($E248=【設定】!$G$9,IF($J248="判定中",$M248,IF($J248="未完了",$M248,"")),"")</f>
        <v/>
      </c>
      <c r="X248" s="66" t="str">
        <f>IF($E248=【設定】!$G$10,IF($J248="○",$M248,""),"")</f>
        <v/>
      </c>
      <c r="Y248" s="66" t="str">
        <f>IF($E248=【設定】!$G$10,IF($J248="判定中",$M248,IF($J248="未完了",$M248,"")),"")</f>
        <v/>
      </c>
      <c r="Z248" s="66" t="str">
        <f>IF($E248=【設定】!$G$11,IF($J248="○",$M248,""),"")</f>
        <v/>
      </c>
      <c r="AA248" s="66" t="str">
        <f>IF($E248=【設定】!$G$11,IF($J248="判定中",$M248,IF($J248="未完了",$M248,"")),"")</f>
        <v/>
      </c>
    </row>
    <row r="249" spans="2:27" x14ac:dyDescent="0.2">
      <c r="B249" s="19">
        <f t="shared" si="57"/>
        <v>241</v>
      </c>
      <c r="C249" s="20" t="str">
        <f t="shared" si="56"/>
        <v/>
      </c>
      <c r="D249" s="48"/>
      <c r="E249" s="49"/>
      <c r="F249" s="50"/>
      <c r="G249" s="51"/>
      <c r="H249" s="52"/>
      <c r="I249" s="53"/>
      <c r="J249" s="54"/>
      <c r="K249" s="52"/>
      <c r="L249" s="47" t="str">
        <f>IF(J249="×",0,IF(I249="","",I249/(VLOOKUP(F249,【設定】!$C$6:$D$26,2,FALSE))))</f>
        <v/>
      </c>
      <c r="M249" s="64" t="str">
        <f>IF(J249="×",0,IF(I249="","",I249/(VLOOKUP(F249,【設定】!$C$6:$D$26,2,FALSE))*VLOOKUP(F249,【設定】!$C$6:$E$26,3,FALSE)))</f>
        <v/>
      </c>
      <c r="N249" s="66" t="str">
        <f t="shared" si="49"/>
        <v/>
      </c>
      <c r="O249" s="66" t="str">
        <f t="shared" si="50"/>
        <v/>
      </c>
      <c r="P249" s="66" t="str">
        <f t="shared" si="51"/>
        <v/>
      </c>
      <c r="Q249" s="66" t="str">
        <f t="shared" si="52"/>
        <v/>
      </c>
      <c r="R249" s="66" t="str">
        <f>IF($E249=【設定】!$G$7,IF($J249="○",$M249,""),"")</f>
        <v/>
      </c>
      <c r="S249" s="66" t="str">
        <f>IF($E249=【設定】!$G$7,IF($J249="判定中",$M249,IF($J249="未完了",$M249,"")),"")</f>
        <v/>
      </c>
      <c r="T249" s="66" t="str">
        <f>IF($E249=【設定】!$G$8,IF($J249="○",$M249,""),"")</f>
        <v/>
      </c>
      <c r="U249" s="66" t="str">
        <f>IF($E249=【設定】!$G$8,IF($J249="判定中",$M249,IF($J249="未完了",$M249,"")),"")</f>
        <v/>
      </c>
      <c r="V249" s="66" t="str">
        <f>IF($E249=【設定】!$G$9,IF($J249="○",$M249,""),"")</f>
        <v/>
      </c>
      <c r="W249" s="66" t="str">
        <f>IF($E249=【設定】!$G$9,IF($J249="判定中",$M249,IF($J249="未完了",$M249,"")),"")</f>
        <v/>
      </c>
      <c r="X249" s="66" t="str">
        <f>IF($E249=【設定】!$G$10,IF($J249="○",$M249,""),"")</f>
        <v/>
      </c>
      <c r="Y249" s="66" t="str">
        <f>IF($E249=【設定】!$G$10,IF($J249="判定中",$M249,IF($J249="未完了",$M249,"")),"")</f>
        <v/>
      </c>
      <c r="Z249" s="66" t="str">
        <f>IF($E249=【設定】!$G$11,IF($J249="○",$M249,""),"")</f>
        <v/>
      </c>
      <c r="AA249" s="66" t="str">
        <f>IF($E249=【設定】!$G$11,IF($J249="判定中",$M249,IF($J249="未完了",$M249,"")),"")</f>
        <v/>
      </c>
    </row>
    <row r="250" spans="2:27" x14ac:dyDescent="0.2">
      <c r="B250" s="19">
        <f t="shared" si="57"/>
        <v>242</v>
      </c>
      <c r="C250" s="20" t="str">
        <f t="shared" si="56"/>
        <v/>
      </c>
      <c r="D250" s="48"/>
      <c r="E250" s="49"/>
      <c r="F250" s="50"/>
      <c r="G250" s="51"/>
      <c r="H250" s="52"/>
      <c r="I250" s="53"/>
      <c r="J250" s="54"/>
      <c r="K250" s="52"/>
      <c r="L250" s="47" t="str">
        <f>IF(J250="×",0,IF(I250="","",I250/(VLOOKUP(F250,【設定】!$C$6:$D$26,2,FALSE))))</f>
        <v/>
      </c>
      <c r="M250" s="64" t="str">
        <f>IF(J250="×",0,IF(I250="","",I250/(VLOOKUP(F250,【設定】!$C$6:$D$26,2,FALSE))*VLOOKUP(F250,【設定】!$C$6:$E$26,3,FALSE)))</f>
        <v/>
      </c>
      <c r="N250" s="66" t="str">
        <f t="shared" si="49"/>
        <v/>
      </c>
      <c r="O250" s="66" t="str">
        <f t="shared" si="50"/>
        <v/>
      </c>
      <c r="P250" s="66" t="str">
        <f t="shared" si="51"/>
        <v/>
      </c>
      <c r="Q250" s="66" t="str">
        <f t="shared" si="52"/>
        <v/>
      </c>
      <c r="R250" s="66" t="str">
        <f>IF($E250=【設定】!$G$7,IF($J250="○",$M250,""),"")</f>
        <v/>
      </c>
      <c r="S250" s="66" t="str">
        <f>IF($E250=【設定】!$G$7,IF($J250="判定中",$M250,IF($J250="未完了",$M250,"")),"")</f>
        <v/>
      </c>
      <c r="T250" s="66" t="str">
        <f>IF($E250=【設定】!$G$8,IF($J250="○",$M250,""),"")</f>
        <v/>
      </c>
      <c r="U250" s="66" t="str">
        <f>IF($E250=【設定】!$G$8,IF($J250="判定中",$M250,IF($J250="未完了",$M250,"")),"")</f>
        <v/>
      </c>
      <c r="V250" s="66" t="str">
        <f>IF($E250=【設定】!$G$9,IF($J250="○",$M250,""),"")</f>
        <v/>
      </c>
      <c r="W250" s="66" t="str">
        <f>IF($E250=【設定】!$G$9,IF($J250="判定中",$M250,IF($J250="未完了",$M250,"")),"")</f>
        <v/>
      </c>
      <c r="X250" s="66" t="str">
        <f>IF($E250=【設定】!$G$10,IF($J250="○",$M250,""),"")</f>
        <v/>
      </c>
      <c r="Y250" s="66" t="str">
        <f>IF($E250=【設定】!$G$10,IF($J250="判定中",$M250,IF($J250="未完了",$M250,"")),"")</f>
        <v/>
      </c>
      <c r="Z250" s="66" t="str">
        <f>IF($E250=【設定】!$G$11,IF($J250="○",$M250,""),"")</f>
        <v/>
      </c>
      <c r="AA250" s="66" t="str">
        <f>IF($E250=【設定】!$G$11,IF($J250="判定中",$M250,IF($J250="未完了",$M250,"")),"")</f>
        <v/>
      </c>
    </row>
    <row r="251" spans="2:27" x14ac:dyDescent="0.2">
      <c r="B251" s="19">
        <f t="shared" si="57"/>
        <v>243</v>
      </c>
      <c r="C251" s="20" t="str">
        <f t="shared" si="56"/>
        <v/>
      </c>
      <c r="D251" s="48"/>
      <c r="E251" s="49"/>
      <c r="F251" s="50"/>
      <c r="G251" s="51"/>
      <c r="H251" s="52"/>
      <c r="I251" s="53"/>
      <c r="J251" s="54"/>
      <c r="K251" s="52"/>
      <c r="L251" s="47" t="str">
        <f>IF(J251="×",0,IF(I251="","",I251/(VLOOKUP(F251,【設定】!$C$6:$D$26,2,FALSE))))</f>
        <v/>
      </c>
      <c r="M251" s="64" t="str">
        <f>IF(J251="×",0,IF(I251="","",I251/(VLOOKUP(F251,【設定】!$C$6:$D$26,2,FALSE))*VLOOKUP(F251,【設定】!$C$6:$E$26,3,FALSE)))</f>
        <v/>
      </c>
      <c r="N251" s="66" t="str">
        <f t="shared" si="49"/>
        <v/>
      </c>
      <c r="O251" s="66" t="str">
        <f t="shared" si="50"/>
        <v/>
      </c>
      <c r="P251" s="66" t="str">
        <f t="shared" si="51"/>
        <v/>
      </c>
      <c r="Q251" s="66" t="str">
        <f t="shared" si="52"/>
        <v/>
      </c>
      <c r="R251" s="66" t="str">
        <f>IF($E251=【設定】!$G$7,IF($J251="○",$M251,""),"")</f>
        <v/>
      </c>
      <c r="S251" s="66" t="str">
        <f>IF($E251=【設定】!$G$7,IF($J251="判定中",$M251,IF($J251="未完了",$M251,"")),"")</f>
        <v/>
      </c>
      <c r="T251" s="66" t="str">
        <f>IF($E251=【設定】!$G$8,IF($J251="○",$M251,""),"")</f>
        <v/>
      </c>
      <c r="U251" s="66" t="str">
        <f>IF($E251=【設定】!$G$8,IF($J251="判定中",$M251,IF($J251="未完了",$M251,"")),"")</f>
        <v/>
      </c>
      <c r="V251" s="66" t="str">
        <f>IF($E251=【設定】!$G$9,IF($J251="○",$M251,""),"")</f>
        <v/>
      </c>
      <c r="W251" s="66" t="str">
        <f>IF($E251=【設定】!$G$9,IF($J251="判定中",$M251,IF($J251="未完了",$M251,"")),"")</f>
        <v/>
      </c>
      <c r="X251" s="66" t="str">
        <f>IF($E251=【設定】!$G$10,IF($J251="○",$M251,""),"")</f>
        <v/>
      </c>
      <c r="Y251" s="66" t="str">
        <f>IF($E251=【設定】!$G$10,IF($J251="判定中",$M251,IF($J251="未完了",$M251,"")),"")</f>
        <v/>
      </c>
      <c r="Z251" s="66" t="str">
        <f>IF($E251=【設定】!$G$11,IF($J251="○",$M251,""),"")</f>
        <v/>
      </c>
      <c r="AA251" s="66" t="str">
        <f>IF($E251=【設定】!$G$11,IF($J251="判定中",$M251,IF($J251="未完了",$M251,"")),"")</f>
        <v/>
      </c>
    </row>
    <row r="252" spans="2:27" x14ac:dyDescent="0.2">
      <c r="B252" s="19">
        <f t="shared" si="57"/>
        <v>244</v>
      </c>
      <c r="C252" s="20" t="str">
        <f t="shared" si="56"/>
        <v/>
      </c>
      <c r="D252" s="48"/>
      <c r="E252" s="49"/>
      <c r="F252" s="50"/>
      <c r="G252" s="51"/>
      <c r="H252" s="52"/>
      <c r="I252" s="53"/>
      <c r="J252" s="54"/>
      <c r="K252" s="52"/>
      <c r="L252" s="47" t="str">
        <f>IF(J252="×",0,IF(I252="","",I252/(VLOOKUP(F252,【設定】!$C$6:$D$26,2,FALSE))))</f>
        <v/>
      </c>
      <c r="M252" s="64" t="str">
        <f>IF(J252="×",0,IF(I252="","",I252/(VLOOKUP(F252,【設定】!$C$6:$D$26,2,FALSE))*VLOOKUP(F252,【設定】!$C$6:$E$26,3,FALSE)))</f>
        <v/>
      </c>
      <c r="N252" s="66" t="str">
        <f t="shared" si="49"/>
        <v/>
      </c>
      <c r="O252" s="66" t="str">
        <f t="shared" si="50"/>
        <v/>
      </c>
      <c r="P252" s="66" t="str">
        <f t="shared" si="51"/>
        <v/>
      </c>
      <c r="Q252" s="66" t="str">
        <f t="shared" si="52"/>
        <v/>
      </c>
      <c r="R252" s="66" t="str">
        <f>IF($E252=【設定】!$G$7,IF($J252="○",$M252,""),"")</f>
        <v/>
      </c>
      <c r="S252" s="66" t="str">
        <f>IF($E252=【設定】!$G$7,IF($J252="判定中",$M252,IF($J252="未完了",$M252,"")),"")</f>
        <v/>
      </c>
      <c r="T252" s="66" t="str">
        <f>IF($E252=【設定】!$G$8,IF($J252="○",$M252,""),"")</f>
        <v/>
      </c>
      <c r="U252" s="66" t="str">
        <f>IF($E252=【設定】!$G$8,IF($J252="判定中",$M252,IF($J252="未完了",$M252,"")),"")</f>
        <v/>
      </c>
      <c r="V252" s="66" t="str">
        <f>IF($E252=【設定】!$G$9,IF($J252="○",$M252,""),"")</f>
        <v/>
      </c>
      <c r="W252" s="66" t="str">
        <f>IF($E252=【設定】!$G$9,IF($J252="判定中",$M252,IF($J252="未完了",$M252,"")),"")</f>
        <v/>
      </c>
      <c r="X252" s="66" t="str">
        <f>IF($E252=【設定】!$G$10,IF($J252="○",$M252,""),"")</f>
        <v/>
      </c>
      <c r="Y252" s="66" t="str">
        <f>IF($E252=【設定】!$G$10,IF($J252="判定中",$M252,IF($J252="未完了",$M252,"")),"")</f>
        <v/>
      </c>
      <c r="Z252" s="66" t="str">
        <f>IF($E252=【設定】!$G$11,IF($J252="○",$M252,""),"")</f>
        <v/>
      </c>
      <c r="AA252" s="66" t="str">
        <f>IF($E252=【設定】!$G$11,IF($J252="判定中",$M252,IF($J252="未完了",$M252,"")),"")</f>
        <v/>
      </c>
    </row>
    <row r="253" spans="2:27" x14ac:dyDescent="0.2">
      <c r="B253" s="19">
        <f t="shared" si="57"/>
        <v>245</v>
      </c>
      <c r="C253" s="20" t="str">
        <f t="shared" si="56"/>
        <v/>
      </c>
      <c r="D253" s="48"/>
      <c r="E253" s="49"/>
      <c r="F253" s="50"/>
      <c r="G253" s="51"/>
      <c r="H253" s="52"/>
      <c r="I253" s="53"/>
      <c r="J253" s="54"/>
      <c r="K253" s="52"/>
      <c r="L253" s="47" t="str">
        <f>IF(J253="×",0,IF(I253="","",I253/(VLOOKUP(F253,【設定】!$C$6:$D$26,2,FALSE))))</f>
        <v/>
      </c>
      <c r="M253" s="64" t="str">
        <f>IF(J253="×",0,IF(I253="","",I253/(VLOOKUP(F253,【設定】!$C$6:$D$26,2,FALSE))*VLOOKUP(F253,【設定】!$C$6:$E$26,3,FALSE)))</f>
        <v/>
      </c>
      <c r="N253" s="66" t="str">
        <f t="shared" si="49"/>
        <v/>
      </c>
      <c r="O253" s="66" t="str">
        <f t="shared" si="50"/>
        <v/>
      </c>
      <c r="P253" s="66" t="str">
        <f t="shared" si="51"/>
        <v/>
      </c>
      <c r="Q253" s="66" t="str">
        <f t="shared" si="52"/>
        <v/>
      </c>
      <c r="R253" s="66" t="str">
        <f>IF($E253=【設定】!$G$7,IF($J253="○",$M253,""),"")</f>
        <v/>
      </c>
      <c r="S253" s="66" t="str">
        <f>IF($E253=【設定】!$G$7,IF($J253="判定中",$M253,IF($J253="未完了",$M253,"")),"")</f>
        <v/>
      </c>
      <c r="T253" s="66" t="str">
        <f>IF($E253=【設定】!$G$8,IF($J253="○",$M253,""),"")</f>
        <v/>
      </c>
      <c r="U253" s="66" t="str">
        <f>IF($E253=【設定】!$G$8,IF($J253="判定中",$M253,IF($J253="未完了",$M253,"")),"")</f>
        <v/>
      </c>
      <c r="V253" s="66" t="str">
        <f>IF($E253=【設定】!$G$9,IF($J253="○",$M253,""),"")</f>
        <v/>
      </c>
      <c r="W253" s="66" t="str">
        <f>IF($E253=【設定】!$G$9,IF($J253="判定中",$M253,IF($J253="未完了",$M253,"")),"")</f>
        <v/>
      </c>
      <c r="X253" s="66" t="str">
        <f>IF($E253=【設定】!$G$10,IF($J253="○",$M253,""),"")</f>
        <v/>
      </c>
      <c r="Y253" s="66" t="str">
        <f>IF($E253=【設定】!$G$10,IF($J253="判定中",$M253,IF($J253="未完了",$M253,"")),"")</f>
        <v/>
      </c>
      <c r="Z253" s="66" t="str">
        <f>IF($E253=【設定】!$G$11,IF($J253="○",$M253,""),"")</f>
        <v/>
      </c>
      <c r="AA253" s="66" t="str">
        <f>IF($E253=【設定】!$G$11,IF($J253="判定中",$M253,IF($J253="未完了",$M253,"")),"")</f>
        <v/>
      </c>
    </row>
    <row r="254" spans="2:27" x14ac:dyDescent="0.2">
      <c r="B254" s="19">
        <f t="shared" si="57"/>
        <v>246</v>
      </c>
      <c r="C254" s="20" t="str">
        <f t="shared" si="56"/>
        <v/>
      </c>
      <c r="D254" s="48"/>
      <c r="E254" s="49"/>
      <c r="F254" s="50"/>
      <c r="G254" s="51"/>
      <c r="H254" s="52"/>
      <c r="I254" s="53"/>
      <c r="J254" s="54"/>
      <c r="K254" s="52"/>
      <c r="L254" s="47" t="str">
        <f>IF(J254="×",0,IF(I254="","",I254/(VLOOKUP(F254,【設定】!$C$6:$D$26,2,FALSE))))</f>
        <v/>
      </c>
      <c r="M254" s="64" t="str">
        <f>IF(J254="×",0,IF(I254="","",I254/(VLOOKUP(F254,【設定】!$C$6:$D$26,2,FALSE))*VLOOKUP(F254,【設定】!$C$6:$E$26,3,FALSE)))</f>
        <v/>
      </c>
      <c r="N254" s="66" t="str">
        <f t="shared" si="49"/>
        <v/>
      </c>
      <c r="O254" s="66" t="str">
        <f t="shared" si="50"/>
        <v/>
      </c>
      <c r="P254" s="66" t="str">
        <f t="shared" si="51"/>
        <v/>
      </c>
      <c r="Q254" s="66" t="str">
        <f t="shared" si="52"/>
        <v/>
      </c>
      <c r="R254" s="66" t="str">
        <f>IF($E254=【設定】!$G$7,IF($J254="○",$M254,""),"")</f>
        <v/>
      </c>
      <c r="S254" s="66" t="str">
        <f>IF($E254=【設定】!$G$7,IF($J254="判定中",$M254,IF($J254="未完了",$M254,"")),"")</f>
        <v/>
      </c>
      <c r="T254" s="66" t="str">
        <f>IF($E254=【設定】!$G$8,IF($J254="○",$M254,""),"")</f>
        <v/>
      </c>
      <c r="U254" s="66" t="str">
        <f>IF($E254=【設定】!$G$8,IF($J254="判定中",$M254,IF($J254="未完了",$M254,"")),"")</f>
        <v/>
      </c>
      <c r="V254" s="66" t="str">
        <f>IF($E254=【設定】!$G$9,IF($J254="○",$M254,""),"")</f>
        <v/>
      </c>
      <c r="W254" s="66" t="str">
        <f>IF($E254=【設定】!$G$9,IF($J254="判定中",$M254,IF($J254="未完了",$M254,"")),"")</f>
        <v/>
      </c>
      <c r="X254" s="66" t="str">
        <f>IF($E254=【設定】!$G$10,IF($J254="○",$M254,""),"")</f>
        <v/>
      </c>
      <c r="Y254" s="66" t="str">
        <f>IF($E254=【設定】!$G$10,IF($J254="判定中",$M254,IF($J254="未完了",$M254,"")),"")</f>
        <v/>
      </c>
      <c r="Z254" s="66" t="str">
        <f>IF($E254=【設定】!$G$11,IF($J254="○",$M254,""),"")</f>
        <v/>
      </c>
      <c r="AA254" s="66" t="str">
        <f>IF($E254=【設定】!$G$11,IF($J254="判定中",$M254,IF($J254="未完了",$M254,"")),"")</f>
        <v/>
      </c>
    </row>
    <row r="255" spans="2:27" x14ac:dyDescent="0.2">
      <c r="B255" s="19">
        <f t="shared" si="57"/>
        <v>247</v>
      </c>
      <c r="C255" s="20" t="str">
        <f t="shared" ref="C255:C285" si="58">IF(D255="","",TEXT(D255,"YYYY年MM月"))</f>
        <v/>
      </c>
      <c r="D255" s="48"/>
      <c r="E255" s="49"/>
      <c r="F255" s="50"/>
      <c r="G255" s="51"/>
      <c r="H255" s="52"/>
      <c r="I255" s="53"/>
      <c r="J255" s="54"/>
      <c r="K255" s="52"/>
      <c r="L255" s="47" t="str">
        <f>IF(J255="×",0,IF(I255="","",I255/(VLOOKUP(F255,【設定】!$C$6:$D$26,2,FALSE))))</f>
        <v/>
      </c>
      <c r="M255" s="64" t="str">
        <f>IF(J255="×",0,IF(I255="","",I255/(VLOOKUP(F255,【設定】!$C$6:$D$26,2,FALSE))*VLOOKUP(F255,【設定】!$C$6:$E$26,3,FALSE)))</f>
        <v/>
      </c>
      <c r="N255" s="66" t="str">
        <f t="shared" si="49"/>
        <v/>
      </c>
      <c r="O255" s="66" t="str">
        <f t="shared" si="50"/>
        <v/>
      </c>
      <c r="P255" s="66" t="str">
        <f t="shared" si="51"/>
        <v/>
      </c>
      <c r="Q255" s="66" t="str">
        <f t="shared" si="52"/>
        <v/>
      </c>
      <c r="R255" s="66" t="str">
        <f>IF($E255=【設定】!$G$7,IF($J255="○",$M255,""),"")</f>
        <v/>
      </c>
      <c r="S255" s="66" t="str">
        <f>IF($E255=【設定】!$G$7,IF($J255="判定中",$M255,IF($J255="未完了",$M255,"")),"")</f>
        <v/>
      </c>
      <c r="T255" s="66" t="str">
        <f>IF($E255=【設定】!$G$8,IF($J255="○",$M255,""),"")</f>
        <v/>
      </c>
      <c r="U255" s="66" t="str">
        <f>IF($E255=【設定】!$G$8,IF($J255="判定中",$M255,IF($J255="未完了",$M255,"")),"")</f>
        <v/>
      </c>
      <c r="V255" s="66" t="str">
        <f>IF($E255=【設定】!$G$9,IF($J255="○",$M255,""),"")</f>
        <v/>
      </c>
      <c r="W255" s="66" t="str">
        <f>IF($E255=【設定】!$G$9,IF($J255="判定中",$M255,IF($J255="未完了",$M255,"")),"")</f>
        <v/>
      </c>
      <c r="X255" s="66" t="str">
        <f>IF($E255=【設定】!$G$10,IF($J255="○",$M255,""),"")</f>
        <v/>
      </c>
      <c r="Y255" s="66" t="str">
        <f>IF($E255=【設定】!$G$10,IF($J255="判定中",$M255,IF($J255="未完了",$M255,"")),"")</f>
        <v/>
      </c>
      <c r="Z255" s="66" t="str">
        <f>IF($E255=【設定】!$G$11,IF($J255="○",$M255,""),"")</f>
        <v/>
      </c>
      <c r="AA255" s="66" t="str">
        <f>IF($E255=【設定】!$G$11,IF($J255="判定中",$M255,IF($J255="未完了",$M255,"")),"")</f>
        <v/>
      </c>
    </row>
    <row r="256" spans="2:27" x14ac:dyDescent="0.2">
      <c r="B256" s="19">
        <f t="shared" si="57"/>
        <v>248</v>
      </c>
      <c r="C256" s="20" t="str">
        <f t="shared" si="58"/>
        <v/>
      </c>
      <c r="D256" s="48"/>
      <c r="E256" s="49"/>
      <c r="F256" s="50"/>
      <c r="G256" s="51"/>
      <c r="H256" s="52"/>
      <c r="I256" s="53"/>
      <c r="J256" s="54"/>
      <c r="K256" s="52"/>
      <c r="L256" s="47" t="str">
        <f>IF(J256="×",0,IF(I256="","",I256/(VLOOKUP(F256,【設定】!$C$6:$D$26,2,FALSE))))</f>
        <v/>
      </c>
      <c r="M256" s="64" t="str">
        <f>IF(J256="×",0,IF(I256="","",I256/(VLOOKUP(F256,【設定】!$C$6:$D$26,2,FALSE))*VLOOKUP(F256,【設定】!$C$6:$E$26,3,FALSE)))</f>
        <v/>
      </c>
      <c r="N256" s="66" t="str">
        <f t="shared" si="49"/>
        <v/>
      </c>
      <c r="O256" s="66" t="str">
        <f t="shared" si="50"/>
        <v/>
      </c>
      <c r="P256" s="66" t="str">
        <f t="shared" si="51"/>
        <v/>
      </c>
      <c r="Q256" s="66" t="str">
        <f t="shared" si="52"/>
        <v/>
      </c>
      <c r="R256" s="66" t="str">
        <f>IF($E256=【設定】!$G$7,IF($J256="○",$M256,""),"")</f>
        <v/>
      </c>
      <c r="S256" s="66" t="str">
        <f>IF($E256=【設定】!$G$7,IF($J256="判定中",$M256,IF($J256="未完了",$M256,"")),"")</f>
        <v/>
      </c>
      <c r="T256" s="66" t="str">
        <f>IF($E256=【設定】!$G$8,IF($J256="○",$M256,""),"")</f>
        <v/>
      </c>
      <c r="U256" s="66" t="str">
        <f>IF($E256=【設定】!$G$8,IF($J256="判定中",$M256,IF($J256="未完了",$M256,"")),"")</f>
        <v/>
      </c>
      <c r="V256" s="66" t="str">
        <f>IF($E256=【設定】!$G$9,IF($J256="○",$M256,""),"")</f>
        <v/>
      </c>
      <c r="W256" s="66" t="str">
        <f>IF($E256=【設定】!$G$9,IF($J256="判定中",$M256,IF($J256="未完了",$M256,"")),"")</f>
        <v/>
      </c>
      <c r="X256" s="66" t="str">
        <f>IF($E256=【設定】!$G$10,IF($J256="○",$M256,""),"")</f>
        <v/>
      </c>
      <c r="Y256" s="66" t="str">
        <f>IF($E256=【設定】!$G$10,IF($J256="判定中",$M256,IF($J256="未完了",$M256,"")),"")</f>
        <v/>
      </c>
      <c r="Z256" s="66" t="str">
        <f>IF($E256=【設定】!$G$11,IF($J256="○",$M256,""),"")</f>
        <v/>
      </c>
      <c r="AA256" s="66" t="str">
        <f>IF($E256=【設定】!$G$11,IF($J256="判定中",$M256,IF($J256="未完了",$M256,"")),"")</f>
        <v/>
      </c>
    </row>
    <row r="257" spans="2:27" x14ac:dyDescent="0.2">
      <c r="B257" s="19">
        <f t="shared" si="57"/>
        <v>249</v>
      </c>
      <c r="C257" s="20" t="str">
        <f t="shared" si="58"/>
        <v/>
      </c>
      <c r="D257" s="48"/>
      <c r="E257" s="49"/>
      <c r="F257" s="50"/>
      <c r="G257" s="51"/>
      <c r="H257" s="52"/>
      <c r="I257" s="53"/>
      <c r="J257" s="54"/>
      <c r="K257" s="52"/>
      <c r="L257" s="47" t="str">
        <f>IF(J257="×",0,IF(I257="","",I257/(VLOOKUP(F257,【設定】!$C$6:$D$26,2,FALSE))))</f>
        <v/>
      </c>
      <c r="M257" s="64" t="str">
        <f>IF(J257="×",0,IF(I257="","",I257/(VLOOKUP(F257,【設定】!$C$6:$D$26,2,FALSE))*VLOOKUP(F257,【設定】!$C$6:$E$26,3,FALSE)))</f>
        <v/>
      </c>
      <c r="N257" s="66" t="str">
        <f t="shared" si="49"/>
        <v/>
      </c>
      <c r="O257" s="66" t="str">
        <f t="shared" si="50"/>
        <v/>
      </c>
      <c r="P257" s="66" t="str">
        <f t="shared" si="51"/>
        <v/>
      </c>
      <c r="Q257" s="66" t="str">
        <f t="shared" si="52"/>
        <v/>
      </c>
      <c r="R257" s="66" t="str">
        <f>IF($E257=【設定】!$G$7,IF($J257="○",$M257,""),"")</f>
        <v/>
      </c>
      <c r="S257" s="66" t="str">
        <f>IF($E257=【設定】!$G$7,IF($J257="判定中",$M257,IF($J257="未完了",$M257,"")),"")</f>
        <v/>
      </c>
      <c r="T257" s="66" t="str">
        <f>IF($E257=【設定】!$G$8,IF($J257="○",$M257,""),"")</f>
        <v/>
      </c>
      <c r="U257" s="66" t="str">
        <f>IF($E257=【設定】!$G$8,IF($J257="判定中",$M257,IF($J257="未完了",$M257,"")),"")</f>
        <v/>
      </c>
      <c r="V257" s="66" t="str">
        <f>IF($E257=【設定】!$G$9,IF($J257="○",$M257,""),"")</f>
        <v/>
      </c>
      <c r="W257" s="66" t="str">
        <f>IF($E257=【設定】!$G$9,IF($J257="判定中",$M257,IF($J257="未完了",$M257,"")),"")</f>
        <v/>
      </c>
      <c r="X257" s="66" t="str">
        <f>IF($E257=【設定】!$G$10,IF($J257="○",$M257,""),"")</f>
        <v/>
      </c>
      <c r="Y257" s="66" t="str">
        <f>IF($E257=【設定】!$G$10,IF($J257="判定中",$M257,IF($J257="未完了",$M257,"")),"")</f>
        <v/>
      </c>
      <c r="Z257" s="66" t="str">
        <f>IF($E257=【設定】!$G$11,IF($J257="○",$M257,""),"")</f>
        <v/>
      </c>
      <c r="AA257" s="66" t="str">
        <f>IF($E257=【設定】!$G$11,IF($J257="判定中",$M257,IF($J257="未完了",$M257,"")),"")</f>
        <v/>
      </c>
    </row>
    <row r="258" spans="2:27" x14ac:dyDescent="0.2">
      <c r="B258" s="19">
        <f t="shared" si="57"/>
        <v>250</v>
      </c>
      <c r="C258" s="20" t="str">
        <f t="shared" si="58"/>
        <v/>
      </c>
      <c r="D258" s="48"/>
      <c r="E258" s="49"/>
      <c r="F258" s="50"/>
      <c r="G258" s="51"/>
      <c r="H258" s="52"/>
      <c r="I258" s="53"/>
      <c r="J258" s="54"/>
      <c r="K258" s="52"/>
      <c r="L258" s="47" t="str">
        <f>IF(J258="×",0,IF(I258="","",I258/(VLOOKUP(F258,【設定】!$C$6:$D$26,2,FALSE))))</f>
        <v/>
      </c>
      <c r="M258" s="64" t="str">
        <f>IF(J258="×",0,IF(I258="","",I258/(VLOOKUP(F258,【設定】!$C$6:$D$26,2,FALSE))*VLOOKUP(F258,【設定】!$C$6:$E$26,3,FALSE)))</f>
        <v/>
      </c>
      <c r="N258" s="66" t="str">
        <f t="shared" si="49"/>
        <v/>
      </c>
      <c r="O258" s="66" t="str">
        <f t="shared" si="50"/>
        <v/>
      </c>
      <c r="P258" s="66" t="str">
        <f t="shared" si="51"/>
        <v/>
      </c>
      <c r="Q258" s="66" t="str">
        <f t="shared" si="52"/>
        <v/>
      </c>
      <c r="R258" s="66" t="str">
        <f>IF($E258=【設定】!$G$7,IF($J258="○",$M258,""),"")</f>
        <v/>
      </c>
      <c r="S258" s="66" t="str">
        <f>IF($E258=【設定】!$G$7,IF($J258="判定中",$M258,IF($J258="未完了",$M258,"")),"")</f>
        <v/>
      </c>
      <c r="T258" s="66" t="str">
        <f>IF($E258=【設定】!$G$8,IF($J258="○",$M258,""),"")</f>
        <v/>
      </c>
      <c r="U258" s="66" t="str">
        <f>IF($E258=【設定】!$G$8,IF($J258="判定中",$M258,IF($J258="未完了",$M258,"")),"")</f>
        <v/>
      </c>
      <c r="V258" s="66" t="str">
        <f>IF($E258=【設定】!$G$9,IF($J258="○",$M258,""),"")</f>
        <v/>
      </c>
      <c r="W258" s="66" t="str">
        <f>IF($E258=【設定】!$G$9,IF($J258="判定中",$M258,IF($J258="未完了",$M258,"")),"")</f>
        <v/>
      </c>
      <c r="X258" s="66" t="str">
        <f>IF($E258=【設定】!$G$10,IF($J258="○",$M258,""),"")</f>
        <v/>
      </c>
      <c r="Y258" s="66" t="str">
        <f>IF($E258=【設定】!$G$10,IF($J258="判定中",$M258,IF($J258="未完了",$M258,"")),"")</f>
        <v/>
      </c>
      <c r="Z258" s="66" t="str">
        <f>IF($E258=【設定】!$G$11,IF($J258="○",$M258,""),"")</f>
        <v/>
      </c>
      <c r="AA258" s="66" t="str">
        <f>IF($E258=【設定】!$G$11,IF($J258="判定中",$M258,IF($J258="未完了",$M258,"")),"")</f>
        <v/>
      </c>
    </row>
    <row r="259" spans="2:27" x14ac:dyDescent="0.2">
      <c r="B259" s="19">
        <f t="shared" si="57"/>
        <v>251</v>
      </c>
      <c r="C259" s="20" t="str">
        <f t="shared" si="58"/>
        <v/>
      </c>
      <c r="D259" s="48"/>
      <c r="E259" s="49"/>
      <c r="F259" s="50"/>
      <c r="G259" s="51"/>
      <c r="H259" s="52"/>
      <c r="I259" s="53"/>
      <c r="J259" s="54"/>
      <c r="K259" s="52"/>
      <c r="L259" s="47" t="str">
        <f>IF(J259="×",0,IF(I259="","",I259/(VLOOKUP(F259,【設定】!$C$6:$D$26,2,FALSE))))</f>
        <v/>
      </c>
      <c r="M259" s="64" t="str">
        <f>IF(J259="×",0,IF(I259="","",I259/(VLOOKUP(F259,【設定】!$C$6:$D$26,2,FALSE))*VLOOKUP(F259,【設定】!$C$6:$E$26,3,FALSE)))</f>
        <v/>
      </c>
      <c r="N259" s="66" t="str">
        <f t="shared" si="49"/>
        <v/>
      </c>
      <c r="O259" s="66" t="str">
        <f t="shared" si="50"/>
        <v/>
      </c>
      <c r="P259" s="66" t="str">
        <f t="shared" si="51"/>
        <v/>
      </c>
      <c r="Q259" s="66" t="str">
        <f t="shared" si="52"/>
        <v/>
      </c>
      <c r="R259" s="66" t="str">
        <f>IF($E259=【設定】!$G$7,IF($J259="○",$M259,""),"")</f>
        <v/>
      </c>
      <c r="S259" s="66" t="str">
        <f>IF($E259=【設定】!$G$7,IF($J259="判定中",$M259,IF($J259="未完了",$M259,"")),"")</f>
        <v/>
      </c>
      <c r="T259" s="66" t="str">
        <f>IF($E259=【設定】!$G$8,IF($J259="○",$M259,""),"")</f>
        <v/>
      </c>
      <c r="U259" s="66" t="str">
        <f>IF($E259=【設定】!$G$8,IF($J259="判定中",$M259,IF($J259="未完了",$M259,"")),"")</f>
        <v/>
      </c>
      <c r="V259" s="66" t="str">
        <f>IF($E259=【設定】!$G$9,IF($J259="○",$M259,""),"")</f>
        <v/>
      </c>
      <c r="W259" s="66" t="str">
        <f>IF($E259=【設定】!$G$9,IF($J259="判定中",$M259,IF($J259="未完了",$M259,"")),"")</f>
        <v/>
      </c>
      <c r="X259" s="66" t="str">
        <f>IF($E259=【設定】!$G$10,IF($J259="○",$M259,""),"")</f>
        <v/>
      </c>
      <c r="Y259" s="66" t="str">
        <f>IF($E259=【設定】!$G$10,IF($J259="判定中",$M259,IF($J259="未完了",$M259,"")),"")</f>
        <v/>
      </c>
      <c r="Z259" s="66" t="str">
        <f>IF($E259=【設定】!$G$11,IF($J259="○",$M259,""),"")</f>
        <v/>
      </c>
      <c r="AA259" s="66" t="str">
        <f>IF($E259=【設定】!$G$11,IF($J259="判定中",$M259,IF($J259="未完了",$M259,"")),"")</f>
        <v/>
      </c>
    </row>
    <row r="260" spans="2:27" x14ac:dyDescent="0.2">
      <c r="B260" s="19">
        <f t="shared" si="57"/>
        <v>252</v>
      </c>
      <c r="C260" s="20" t="str">
        <f t="shared" si="58"/>
        <v/>
      </c>
      <c r="D260" s="48"/>
      <c r="E260" s="49"/>
      <c r="F260" s="50"/>
      <c r="G260" s="51"/>
      <c r="H260" s="52"/>
      <c r="I260" s="53"/>
      <c r="J260" s="54"/>
      <c r="K260" s="52"/>
      <c r="L260" s="47" t="str">
        <f>IF(J260="×",0,IF(I260="","",I260/(VLOOKUP(F260,【設定】!$C$6:$D$26,2,FALSE))))</f>
        <v/>
      </c>
      <c r="M260" s="64" t="str">
        <f>IF(J260="×",0,IF(I260="","",I260/(VLOOKUP(F260,【設定】!$C$6:$D$26,2,FALSE))*VLOOKUP(F260,【設定】!$C$6:$E$26,3,FALSE)))</f>
        <v/>
      </c>
      <c r="N260" s="66" t="str">
        <f t="shared" si="49"/>
        <v/>
      </c>
      <c r="O260" s="66" t="str">
        <f t="shared" si="50"/>
        <v/>
      </c>
      <c r="P260" s="66" t="str">
        <f t="shared" si="51"/>
        <v/>
      </c>
      <c r="Q260" s="66" t="str">
        <f t="shared" si="52"/>
        <v/>
      </c>
      <c r="R260" s="66" t="str">
        <f>IF($E260=【設定】!$G$7,IF($J260="○",$M260,""),"")</f>
        <v/>
      </c>
      <c r="S260" s="66" t="str">
        <f>IF($E260=【設定】!$G$7,IF($J260="判定中",$M260,IF($J260="未完了",$M260,"")),"")</f>
        <v/>
      </c>
      <c r="T260" s="66" t="str">
        <f>IF($E260=【設定】!$G$8,IF($J260="○",$M260,""),"")</f>
        <v/>
      </c>
      <c r="U260" s="66" t="str">
        <f>IF($E260=【設定】!$G$8,IF($J260="判定中",$M260,IF($J260="未完了",$M260,"")),"")</f>
        <v/>
      </c>
      <c r="V260" s="66" t="str">
        <f>IF($E260=【設定】!$G$9,IF($J260="○",$M260,""),"")</f>
        <v/>
      </c>
      <c r="W260" s="66" t="str">
        <f>IF($E260=【設定】!$G$9,IF($J260="判定中",$M260,IF($J260="未完了",$M260,"")),"")</f>
        <v/>
      </c>
      <c r="X260" s="66" t="str">
        <f>IF($E260=【設定】!$G$10,IF($J260="○",$M260,""),"")</f>
        <v/>
      </c>
      <c r="Y260" s="66" t="str">
        <f>IF($E260=【設定】!$G$10,IF($J260="判定中",$M260,IF($J260="未完了",$M260,"")),"")</f>
        <v/>
      </c>
      <c r="Z260" s="66" t="str">
        <f>IF($E260=【設定】!$G$11,IF($J260="○",$M260,""),"")</f>
        <v/>
      </c>
      <c r="AA260" s="66" t="str">
        <f>IF($E260=【設定】!$G$11,IF($J260="判定中",$M260,IF($J260="未完了",$M260,"")),"")</f>
        <v/>
      </c>
    </row>
    <row r="261" spans="2:27" x14ac:dyDescent="0.2">
      <c r="B261" s="19">
        <f t="shared" si="57"/>
        <v>253</v>
      </c>
      <c r="C261" s="20" t="str">
        <f t="shared" si="58"/>
        <v/>
      </c>
      <c r="D261" s="48"/>
      <c r="E261" s="49"/>
      <c r="F261" s="50"/>
      <c r="G261" s="51"/>
      <c r="H261" s="52"/>
      <c r="I261" s="53"/>
      <c r="J261" s="54"/>
      <c r="K261" s="52"/>
      <c r="L261" s="47" t="str">
        <f>IF(J261="×",0,IF(I261="","",I261/(VLOOKUP(F261,【設定】!$C$6:$D$26,2,FALSE))))</f>
        <v/>
      </c>
      <c r="M261" s="64" t="str">
        <f>IF(J261="×",0,IF(I261="","",I261/(VLOOKUP(F261,【設定】!$C$6:$D$26,2,FALSE))*VLOOKUP(F261,【設定】!$C$6:$E$26,3,FALSE)))</f>
        <v/>
      </c>
      <c r="N261" s="66" t="str">
        <f t="shared" si="49"/>
        <v/>
      </c>
      <c r="O261" s="66" t="str">
        <f t="shared" si="50"/>
        <v/>
      </c>
      <c r="P261" s="66" t="str">
        <f t="shared" si="51"/>
        <v/>
      </c>
      <c r="Q261" s="66" t="str">
        <f t="shared" si="52"/>
        <v/>
      </c>
      <c r="R261" s="66" t="str">
        <f>IF($E261=【設定】!$G$7,IF($J261="○",$M261,""),"")</f>
        <v/>
      </c>
      <c r="S261" s="66" t="str">
        <f>IF($E261=【設定】!$G$7,IF($J261="判定中",$M261,IF($J261="未完了",$M261,"")),"")</f>
        <v/>
      </c>
      <c r="T261" s="66" t="str">
        <f>IF($E261=【設定】!$G$8,IF($J261="○",$M261,""),"")</f>
        <v/>
      </c>
      <c r="U261" s="66" t="str">
        <f>IF($E261=【設定】!$G$8,IF($J261="判定中",$M261,IF($J261="未完了",$M261,"")),"")</f>
        <v/>
      </c>
      <c r="V261" s="66" t="str">
        <f>IF($E261=【設定】!$G$9,IF($J261="○",$M261,""),"")</f>
        <v/>
      </c>
      <c r="W261" s="66" t="str">
        <f>IF($E261=【設定】!$G$9,IF($J261="判定中",$M261,IF($J261="未完了",$M261,"")),"")</f>
        <v/>
      </c>
      <c r="X261" s="66" t="str">
        <f>IF($E261=【設定】!$G$10,IF($J261="○",$M261,""),"")</f>
        <v/>
      </c>
      <c r="Y261" s="66" t="str">
        <f>IF($E261=【設定】!$G$10,IF($J261="判定中",$M261,IF($J261="未完了",$M261,"")),"")</f>
        <v/>
      </c>
      <c r="Z261" s="66" t="str">
        <f>IF($E261=【設定】!$G$11,IF($J261="○",$M261,""),"")</f>
        <v/>
      </c>
      <c r="AA261" s="66" t="str">
        <f>IF($E261=【設定】!$G$11,IF($J261="判定中",$M261,IF($J261="未完了",$M261,"")),"")</f>
        <v/>
      </c>
    </row>
    <row r="262" spans="2:27" x14ac:dyDescent="0.2">
      <c r="B262" s="19">
        <f t="shared" si="57"/>
        <v>254</v>
      </c>
      <c r="C262" s="20" t="str">
        <f t="shared" si="58"/>
        <v/>
      </c>
      <c r="D262" s="48"/>
      <c r="E262" s="49"/>
      <c r="F262" s="50"/>
      <c r="G262" s="51"/>
      <c r="H262" s="52"/>
      <c r="I262" s="53"/>
      <c r="J262" s="54"/>
      <c r="K262" s="52"/>
      <c r="L262" s="47" t="str">
        <f>IF(J262="×",0,IF(I262="","",I262/(VLOOKUP(F262,【設定】!$C$6:$D$26,2,FALSE))))</f>
        <v/>
      </c>
      <c r="M262" s="64" t="str">
        <f>IF(J262="×",0,IF(I262="","",I262/(VLOOKUP(F262,【設定】!$C$6:$D$26,2,FALSE))*VLOOKUP(F262,【設定】!$C$6:$E$26,3,FALSE)))</f>
        <v/>
      </c>
      <c r="N262" s="66" t="str">
        <f t="shared" si="49"/>
        <v/>
      </c>
      <c r="O262" s="66" t="str">
        <f t="shared" si="50"/>
        <v/>
      </c>
      <c r="P262" s="66" t="str">
        <f t="shared" si="51"/>
        <v/>
      </c>
      <c r="Q262" s="66" t="str">
        <f t="shared" si="52"/>
        <v/>
      </c>
      <c r="R262" s="66" t="str">
        <f>IF($E262=【設定】!$G$7,IF($J262="○",$M262,""),"")</f>
        <v/>
      </c>
      <c r="S262" s="66" t="str">
        <f>IF($E262=【設定】!$G$7,IF($J262="判定中",$M262,IF($J262="未完了",$M262,"")),"")</f>
        <v/>
      </c>
      <c r="T262" s="66" t="str">
        <f>IF($E262=【設定】!$G$8,IF($J262="○",$M262,""),"")</f>
        <v/>
      </c>
      <c r="U262" s="66" t="str">
        <f>IF($E262=【設定】!$G$8,IF($J262="判定中",$M262,IF($J262="未完了",$M262,"")),"")</f>
        <v/>
      </c>
      <c r="V262" s="66" t="str">
        <f>IF($E262=【設定】!$G$9,IF($J262="○",$M262,""),"")</f>
        <v/>
      </c>
      <c r="W262" s="66" t="str">
        <f>IF($E262=【設定】!$G$9,IF($J262="判定中",$M262,IF($J262="未完了",$M262,"")),"")</f>
        <v/>
      </c>
      <c r="X262" s="66" t="str">
        <f>IF($E262=【設定】!$G$10,IF($J262="○",$M262,""),"")</f>
        <v/>
      </c>
      <c r="Y262" s="66" t="str">
        <f>IF($E262=【設定】!$G$10,IF($J262="判定中",$M262,IF($J262="未完了",$M262,"")),"")</f>
        <v/>
      </c>
      <c r="Z262" s="66" t="str">
        <f>IF($E262=【設定】!$G$11,IF($J262="○",$M262,""),"")</f>
        <v/>
      </c>
      <c r="AA262" s="66" t="str">
        <f>IF($E262=【設定】!$G$11,IF($J262="判定中",$M262,IF($J262="未完了",$M262,"")),"")</f>
        <v/>
      </c>
    </row>
    <row r="263" spans="2:27" x14ac:dyDescent="0.2">
      <c r="B263" s="19">
        <f t="shared" si="57"/>
        <v>255</v>
      </c>
      <c r="C263" s="20" t="str">
        <f t="shared" si="58"/>
        <v/>
      </c>
      <c r="D263" s="48"/>
      <c r="E263" s="49"/>
      <c r="F263" s="50"/>
      <c r="G263" s="51"/>
      <c r="H263" s="52"/>
      <c r="I263" s="53"/>
      <c r="J263" s="54"/>
      <c r="K263" s="52"/>
      <c r="L263" s="47" t="str">
        <f>IF(J263="×",0,IF(I263="","",I263/(VLOOKUP(F263,【設定】!$C$6:$D$26,2,FALSE))))</f>
        <v/>
      </c>
      <c r="M263" s="64" t="str">
        <f>IF(J263="×",0,IF(I263="","",I263/(VLOOKUP(F263,【設定】!$C$6:$D$26,2,FALSE))*VLOOKUP(F263,【設定】!$C$6:$E$26,3,FALSE)))</f>
        <v/>
      </c>
      <c r="N263" s="66" t="str">
        <f t="shared" si="49"/>
        <v/>
      </c>
      <c r="O263" s="66" t="str">
        <f t="shared" si="50"/>
        <v/>
      </c>
      <c r="P263" s="66" t="str">
        <f t="shared" si="51"/>
        <v/>
      </c>
      <c r="Q263" s="66" t="str">
        <f t="shared" si="52"/>
        <v/>
      </c>
      <c r="R263" s="66" t="str">
        <f>IF($E263=【設定】!$G$7,IF($J263="○",$M263,""),"")</f>
        <v/>
      </c>
      <c r="S263" s="66" t="str">
        <f>IF($E263=【設定】!$G$7,IF($J263="判定中",$M263,IF($J263="未完了",$M263,"")),"")</f>
        <v/>
      </c>
      <c r="T263" s="66" t="str">
        <f>IF($E263=【設定】!$G$8,IF($J263="○",$M263,""),"")</f>
        <v/>
      </c>
      <c r="U263" s="66" t="str">
        <f>IF($E263=【設定】!$G$8,IF($J263="判定中",$M263,IF($J263="未完了",$M263,"")),"")</f>
        <v/>
      </c>
      <c r="V263" s="66" t="str">
        <f>IF($E263=【設定】!$G$9,IF($J263="○",$M263,""),"")</f>
        <v/>
      </c>
      <c r="W263" s="66" t="str">
        <f>IF($E263=【設定】!$G$9,IF($J263="判定中",$M263,IF($J263="未完了",$M263,"")),"")</f>
        <v/>
      </c>
      <c r="X263" s="66" t="str">
        <f>IF($E263=【設定】!$G$10,IF($J263="○",$M263,""),"")</f>
        <v/>
      </c>
      <c r="Y263" s="66" t="str">
        <f>IF($E263=【設定】!$G$10,IF($J263="判定中",$M263,IF($J263="未完了",$M263,"")),"")</f>
        <v/>
      </c>
      <c r="Z263" s="66" t="str">
        <f>IF($E263=【設定】!$G$11,IF($J263="○",$M263,""),"")</f>
        <v/>
      </c>
      <c r="AA263" s="66" t="str">
        <f>IF($E263=【設定】!$G$11,IF($J263="判定中",$M263,IF($J263="未完了",$M263,"")),"")</f>
        <v/>
      </c>
    </row>
    <row r="264" spans="2:27" x14ac:dyDescent="0.2">
      <c r="B264" s="19">
        <f t="shared" si="57"/>
        <v>256</v>
      </c>
      <c r="C264" s="20" t="str">
        <f t="shared" si="58"/>
        <v/>
      </c>
      <c r="D264" s="48"/>
      <c r="E264" s="49"/>
      <c r="F264" s="50"/>
      <c r="G264" s="51"/>
      <c r="H264" s="52"/>
      <c r="I264" s="53"/>
      <c r="J264" s="54"/>
      <c r="K264" s="52"/>
      <c r="L264" s="47" t="str">
        <f>IF(J264="×",0,IF(I264="","",I264/(VLOOKUP(F264,【設定】!$C$6:$D$26,2,FALSE))))</f>
        <v/>
      </c>
      <c r="M264" s="64" t="str">
        <f>IF(J264="×",0,IF(I264="","",I264/(VLOOKUP(F264,【設定】!$C$6:$D$26,2,FALSE))*VLOOKUP(F264,【設定】!$C$6:$E$26,3,FALSE)))</f>
        <v/>
      </c>
      <c r="N264" s="66" t="str">
        <f t="shared" si="49"/>
        <v/>
      </c>
      <c r="O264" s="66" t="str">
        <f t="shared" si="50"/>
        <v/>
      </c>
      <c r="P264" s="66" t="str">
        <f t="shared" si="51"/>
        <v/>
      </c>
      <c r="Q264" s="66" t="str">
        <f t="shared" si="52"/>
        <v/>
      </c>
      <c r="R264" s="66" t="str">
        <f>IF($E264=【設定】!$G$7,IF($J264="○",$M264,""),"")</f>
        <v/>
      </c>
      <c r="S264" s="66" t="str">
        <f>IF($E264=【設定】!$G$7,IF($J264="判定中",$M264,IF($J264="未完了",$M264,"")),"")</f>
        <v/>
      </c>
      <c r="T264" s="66" t="str">
        <f>IF($E264=【設定】!$G$8,IF($J264="○",$M264,""),"")</f>
        <v/>
      </c>
      <c r="U264" s="66" t="str">
        <f>IF($E264=【設定】!$G$8,IF($J264="判定中",$M264,IF($J264="未完了",$M264,"")),"")</f>
        <v/>
      </c>
      <c r="V264" s="66" t="str">
        <f>IF($E264=【設定】!$G$9,IF($J264="○",$M264,""),"")</f>
        <v/>
      </c>
      <c r="W264" s="66" t="str">
        <f>IF($E264=【設定】!$G$9,IF($J264="判定中",$M264,IF($J264="未完了",$M264,"")),"")</f>
        <v/>
      </c>
      <c r="X264" s="66" t="str">
        <f>IF($E264=【設定】!$G$10,IF($J264="○",$M264,""),"")</f>
        <v/>
      </c>
      <c r="Y264" s="66" t="str">
        <f>IF($E264=【設定】!$G$10,IF($J264="判定中",$M264,IF($J264="未完了",$M264,"")),"")</f>
        <v/>
      </c>
      <c r="Z264" s="66" t="str">
        <f>IF($E264=【設定】!$G$11,IF($J264="○",$M264,""),"")</f>
        <v/>
      </c>
      <c r="AA264" s="66" t="str">
        <f>IF($E264=【設定】!$G$11,IF($J264="判定中",$M264,IF($J264="未完了",$M264,"")),"")</f>
        <v/>
      </c>
    </row>
    <row r="265" spans="2:27" x14ac:dyDescent="0.2">
      <c r="B265" s="19">
        <f t="shared" si="57"/>
        <v>257</v>
      </c>
      <c r="C265" s="20" t="str">
        <f t="shared" si="58"/>
        <v/>
      </c>
      <c r="D265" s="48"/>
      <c r="E265" s="49"/>
      <c r="F265" s="50"/>
      <c r="G265" s="51"/>
      <c r="H265" s="52"/>
      <c r="I265" s="53"/>
      <c r="J265" s="54"/>
      <c r="K265" s="52"/>
      <c r="L265" s="47" t="str">
        <f>IF(J265="×",0,IF(I265="","",I265/(VLOOKUP(F265,【設定】!$C$6:$D$26,2,FALSE))))</f>
        <v/>
      </c>
      <c r="M265" s="64" t="str">
        <f>IF(J265="×",0,IF(I265="","",I265/(VLOOKUP(F265,【設定】!$C$6:$D$26,2,FALSE))*VLOOKUP(F265,【設定】!$C$6:$E$26,3,FALSE)))</f>
        <v/>
      </c>
      <c r="N265" s="66" t="str">
        <f t="shared" ref="N265:N308" si="59">IF($J265="○",$M265,"")</f>
        <v/>
      </c>
      <c r="O265" s="66" t="str">
        <f t="shared" ref="O265:O308" si="60">IF($J265="判定中",$M265,IF($J265="未完了",$M265,""))</f>
        <v/>
      </c>
      <c r="P265" s="66" t="str">
        <f t="shared" ref="P265:P308" si="61">IF($J265="○",$I265,"")</f>
        <v/>
      </c>
      <c r="Q265" s="66" t="str">
        <f t="shared" ref="Q265:Q308" si="62">IF($J265="判定中",$I265,IF($J265="未完了",$I265,""))</f>
        <v/>
      </c>
      <c r="R265" s="66" t="str">
        <f>IF($E265=【設定】!$G$7,IF($J265="○",$M265,""),"")</f>
        <v/>
      </c>
      <c r="S265" s="66" t="str">
        <f>IF($E265=【設定】!$G$7,IF($J265="判定中",$M265,IF($J265="未完了",$M265,"")),"")</f>
        <v/>
      </c>
      <c r="T265" s="66" t="str">
        <f>IF($E265=【設定】!$G$8,IF($J265="○",$M265,""),"")</f>
        <v/>
      </c>
      <c r="U265" s="66" t="str">
        <f>IF($E265=【設定】!$G$8,IF($J265="判定中",$M265,IF($J265="未完了",$M265,"")),"")</f>
        <v/>
      </c>
      <c r="V265" s="66" t="str">
        <f>IF($E265=【設定】!$G$9,IF($J265="○",$M265,""),"")</f>
        <v/>
      </c>
      <c r="W265" s="66" t="str">
        <f>IF($E265=【設定】!$G$9,IF($J265="判定中",$M265,IF($J265="未完了",$M265,"")),"")</f>
        <v/>
      </c>
      <c r="X265" s="66" t="str">
        <f>IF($E265=【設定】!$G$10,IF($J265="○",$M265,""),"")</f>
        <v/>
      </c>
      <c r="Y265" s="66" t="str">
        <f>IF($E265=【設定】!$G$10,IF($J265="判定中",$M265,IF($J265="未完了",$M265,"")),"")</f>
        <v/>
      </c>
      <c r="Z265" s="66" t="str">
        <f>IF($E265=【設定】!$G$11,IF($J265="○",$M265,""),"")</f>
        <v/>
      </c>
      <c r="AA265" s="66" t="str">
        <f>IF($E265=【設定】!$G$11,IF($J265="判定中",$M265,IF($J265="未完了",$M265,"")),"")</f>
        <v/>
      </c>
    </row>
    <row r="266" spans="2:27" x14ac:dyDescent="0.2">
      <c r="B266" s="19">
        <f t="shared" si="57"/>
        <v>258</v>
      </c>
      <c r="C266" s="20" t="str">
        <f t="shared" si="58"/>
        <v/>
      </c>
      <c r="D266" s="48"/>
      <c r="E266" s="49"/>
      <c r="F266" s="50"/>
      <c r="G266" s="51"/>
      <c r="H266" s="52"/>
      <c r="I266" s="53"/>
      <c r="J266" s="54"/>
      <c r="K266" s="52"/>
      <c r="L266" s="47" t="str">
        <f>IF(J266="×",0,IF(I266="","",I266/(VLOOKUP(F266,【設定】!$C$6:$D$26,2,FALSE))))</f>
        <v/>
      </c>
      <c r="M266" s="64" t="str">
        <f>IF(J266="×",0,IF(I266="","",I266/(VLOOKUP(F266,【設定】!$C$6:$D$26,2,FALSE))*VLOOKUP(F266,【設定】!$C$6:$E$26,3,FALSE)))</f>
        <v/>
      </c>
      <c r="N266" s="66" t="str">
        <f t="shared" si="59"/>
        <v/>
      </c>
      <c r="O266" s="66" t="str">
        <f t="shared" si="60"/>
        <v/>
      </c>
      <c r="P266" s="66" t="str">
        <f t="shared" si="61"/>
        <v/>
      </c>
      <c r="Q266" s="66" t="str">
        <f t="shared" si="62"/>
        <v/>
      </c>
      <c r="R266" s="66" t="str">
        <f>IF($E266=【設定】!$G$7,IF($J266="○",$M266,""),"")</f>
        <v/>
      </c>
      <c r="S266" s="66" t="str">
        <f>IF($E266=【設定】!$G$7,IF($J266="判定中",$M266,IF($J266="未完了",$M266,"")),"")</f>
        <v/>
      </c>
      <c r="T266" s="66" t="str">
        <f>IF($E266=【設定】!$G$8,IF($J266="○",$M266,""),"")</f>
        <v/>
      </c>
      <c r="U266" s="66" t="str">
        <f>IF($E266=【設定】!$G$8,IF($J266="判定中",$M266,IF($J266="未完了",$M266,"")),"")</f>
        <v/>
      </c>
      <c r="V266" s="66" t="str">
        <f>IF($E266=【設定】!$G$9,IF($J266="○",$M266,""),"")</f>
        <v/>
      </c>
      <c r="W266" s="66" t="str">
        <f>IF($E266=【設定】!$G$9,IF($J266="判定中",$M266,IF($J266="未完了",$M266,"")),"")</f>
        <v/>
      </c>
      <c r="X266" s="66" t="str">
        <f>IF($E266=【設定】!$G$10,IF($J266="○",$M266,""),"")</f>
        <v/>
      </c>
      <c r="Y266" s="66" t="str">
        <f>IF($E266=【設定】!$G$10,IF($J266="判定中",$M266,IF($J266="未完了",$M266,"")),"")</f>
        <v/>
      </c>
      <c r="Z266" s="66" t="str">
        <f>IF($E266=【設定】!$G$11,IF($J266="○",$M266,""),"")</f>
        <v/>
      </c>
      <c r="AA266" s="66" t="str">
        <f>IF($E266=【設定】!$G$11,IF($J266="判定中",$M266,IF($J266="未完了",$M266,"")),"")</f>
        <v/>
      </c>
    </row>
    <row r="267" spans="2:27" x14ac:dyDescent="0.2">
      <c r="B267" s="19">
        <f t="shared" si="57"/>
        <v>259</v>
      </c>
      <c r="C267" s="20" t="str">
        <f t="shared" si="58"/>
        <v/>
      </c>
      <c r="D267" s="48"/>
      <c r="E267" s="49"/>
      <c r="F267" s="50"/>
      <c r="G267" s="51"/>
      <c r="H267" s="52"/>
      <c r="I267" s="53"/>
      <c r="J267" s="54"/>
      <c r="K267" s="52"/>
      <c r="L267" s="47" t="str">
        <f>IF(J267="×",0,IF(I267="","",I267/(VLOOKUP(F267,【設定】!$C$6:$D$26,2,FALSE))))</f>
        <v/>
      </c>
      <c r="M267" s="64" t="str">
        <f>IF(J267="×",0,IF(I267="","",I267/(VLOOKUP(F267,【設定】!$C$6:$D$26,2,FALSE))*VLOOKUP(F267,【設定】!$C$6:$E$26,3,FALSE)))</f>
        <v/>
      </c>
      <c r="N267" s="66" t="str">
        <f t="shared" si="59"/>
        <v/>
      </c>
      <c r="O267" s="66" t="str">
        <f t="shared" si="60"/>
        <v/>
      </c>
      <c r="P267" s="66" t="str">
        <f t="shared" si="61"/>
        <v/>
      </c>
      <c r="Q267" s="66" t="str">
        <f t="shared" si="62"/>
        <v/>
      </c>
      <c r="R267" s="66" t="str">
        <f>IF($E267=【設定】!$G$7,IF($J267="○",$M267,""),"")</f>
        <v/>
      </c>
      <c r="S267" s="66" t="str">
        <f>IF($E267=【設定】!$G$7,IF($J267="判定中",$M267,IF($J267="未完了",$M267,"")),"")</f>
        <v/>
      </c>
      <c r="T267" s="66" t="str">
        <f>IF($E267=【設定】!$G$8,IF($J267="○",$M267,""),"")</f>
        <v/>
      </c>
      <c r="U267" s="66" t="str">
        <f>IF($E267=【設定】!$G$8,IF($J267="判定中",$M267,IF($J267="未完了",$M267,"")),"")</f>
        <v/>
      </c>
      <c r="V267" s="66" t="str">
        <f>IF($E267=【設定】!$G$9,IF($J267="○",$M267,""),"")</f>
        <v/>
      </c>
      <c r="W267" s="66" t="str">
        <f>IF($E267=【設定】!$G$9,IF($J267="判定中",$M267,IF($J267="未完了",$M267,"")),"")</f>
        <v/>
      </c>
      <c r="X267" s="66" t="str">
        <f>IF($E267=【設定】!$G$10,IF($J267="○",$M267,""),"")</f>
        <v/>
      </c>
      <c r="Y267" s="66" t="str">
        <f>IF($E267=【設定】!$G$10,IF($J267="判定中",$M267,IF($J267="未完了",$M267,"")),"")</f>
        <v/>
      </c>
      <c r="Z267" s="66" t="str">
        <f>IF($E267=【設定】!$G$11,IF($J267="○",$M267,""),"")</f>
        <v/>
      </c>
      <c r="AA267" s="66" t="str">
        <f>IF($E267=【設定】!$G$11,IF($J267="判定中",$M267,IF($J267="未完了",$M267,"")),"")</f>
        <v/>
      </c>
    </row>
    <row r="268" spans="2:27" x14ac:dyDescent="0.2">
      <c r="B268" s="19">
        <f t="shared" si="57"/>
        <v>260</v>
      </c>
      <c r="C268" s="20" t="str">
        <f t="shared" si="58"/>
        <v/>
      </c>
      <c r="D268" s="48"/>
      <c r="E268" s="49"/>
      <c r="F268" s="50"/>
      <c r="G268" s="51"/>
      <c r="H268" s="52"/>
      <c r="I268" s="53"/>
      <c r="J268" s="54"/>
      <c r="K268" s="52"/>
      <c r="L268" s="47" t="str">
        <f>IF(J268="×",0,IF(I268="","",I268/(VLOOKUP(F268,【設定】!$C$6:$D$26,2,FALSE))))</f>
        <v/>
      </c>
      <c r="M268" s="64" t="str">
        <f>IF(J268="×",0,IF(I268="","",I268/(VLOOKUP(F268,【設定】!$C$6:$D$26,2,FALSE))*VLOOKUP(F268,【設定】!$C$6:$E$26,3,FALSE)))</f>
        <v/>
      </c>
      <c r="N268" s="66" t="str">
        <f t="shared" si="59"/>
        <v/>
      </c>
      <c r="O268" s="66" t="str">
        <f t="shared" si="60"/>
        <v/>
      </c>
      <c r="P268" s="66" t="str">
        <f t="shared" si="61"/>
        <v/>
      </c>
      <c r="Q268" s="66" t="str">
        <f t="shared" si="62"/>
        <v/>
      </c>
      <c r="R268" s="66" t="str">
        <f>IF($E268=【設定】!$G$7,IF($J268="○",$M268,""),"")</f>
        <v/>
      </c>
      <c r="S268" s="66" t="str">
        <f>IF($E268=【設定】!$G$7,IF($J268="判定中",$M268,IF($J268="未完了",$M268,"")),"")</f>
        <v/>
      </c>
      <c r="T268" s="66" t="str">
        <f>IF($E268=【設定】!$G$8,IF($J268="○",$M268,""),"")</f>
        <v/>
      </c>
      <c r="U268" s="66" t="str">
        <f>IF($E268=【設定】!$G$8,IF($J268="判定中",$M268,IF($J268="未完了",$M268,"")),"")</f>
        <v/>
      </c>
      <c r="V268" s="66" t="str">
        <f>IF($E268=【設定】!$G$9,IF($J268="○",$M268,""),"")</f>
        <v/>
      </c>
      <c r="W268" s="66" t="str">
        <f>IF($E268=【設定】!$G$9,IF($J268="判定中",$M268,IF($J268="未完了",$M268,"")),"")</f>
        <v/>
      </c>
      <c r="X268" s="66" t="str">
        <f>IF($E268=【設定】!$G$10,IF($J268="○",$M268,""),"")</f>
        <v/>
      </c>
      <c r="Y268" s="66" t="str">
        <f>IF($E268=【設定】!$G$10,IF($J268="判定中",$M268,IF($J268="未完了",$M268,"")),"")</f>
        <v/>
      </c>
      <c r="Z268" s="66" t="str">
        <f>IF($E268=【設定】!$G$11,IF($J268="○",$M268,""),"")</f>
        <v/>
      </c>
      <c r="AA268" s="66" t="str">
        <f>IF($E268=【設定】!$G$11,IF($J268="判定中",$M268,IF($J268="未完了",$M268,"")),"")</f>
        <v/>
      </c>
    </row>
    <row r="269" spans="2:27" x14ac:dyDescent="0.2">
      <c r="B269" s="19">
        <f t="shared" si="57"/>
        <v>261</v>
      </c>
      <c r="C269" s="20" t="str">
        <f t="shared" si="58"/>
        <v/>
      </c>
      <c r="D269" s="48"/>
      <c r="E269" s="49"/>
      <c r="F269" s="50"/>
      <c r="G269" s="51"/>
      <c r="H269" s="52"/>
      <c r="I269" s="53"/>
      <c r="J269" s="54"/>
      <c r="K269" s="52"/>
      <c r="L269" s="47" t="str">
        <f>IF(J269="×",0,IF(I269="","",I269/(VLOOKUP(F269,【設定】!$C$6:$D$26,2,FALSE))))</f>
        <v/>
      </c>
      <c r="M269" s="64" t="str">
        <f>IF(J269="×",0,IF(I269="","",I269/(VLOOKUP(F269,【設定】!$C$6:$D$26,2,FALSE))*VLOOKUP(F269,【設定】!$C$6:$E$26,3,FALSE)))</f>
        <v/>
      </c>
      <c r="N269" s="66" t="str">
        <f t="shared" si="59"/>
        <v/>
      </c>
      <c r="O269" s="66" t="str">
        <f t="shared" si="60"/>
        <v/>
      </c>
      <c r="P269" s="66" t="str">
        <f t="shared" si="61"/>
        <v/>
      </c>
      <c r="Q269" s="66" t="str">
        <f t="shared" si="62"/>
        <v/>
      </c>
      <c r="R269" s="66" t="str">
        <f>IF($E269=【設定】!$G$7,IF($J269="○",$M269,""),"")</f>
        <v/>
      </c>
      <c r="S269" s="66" t="str">
        <f>IF($E269=【設定】!$G$7,IF($J269="判定中",$M269,IF($J269="未完了",$M269,"")),"")</f>
        <v/>
      </c>
      <c r="T269" s="66" t="str">
        <f>IF($E269=【設定】!$G$8,IF($J269="○",$M269,""),"")</f>
        <v/>
      </c>
      <c r="U269" s="66" t="str">
        <f>IF($E269=【設定】!$G$8,IF($J269="判定中",$M269,IF($J269="未完了",$M269,"")),"")</f>
        <v/>
      </c>
      <c r="V269" s="66" t="str">
        <f>IF($E269=【設定】!$G$9,IF($J269="○",$M269,""),"")</f>
        <v/>
      </c>
      <c r="W269" s="66" t="str">
        <f>IF($E269=【設定】!$G$9,IF($J269="判定中",$M269,IF($J269="未完了",$M269,"")),"")</f>
        <v/>
      </c>
      <c r="X269" s="66" t="str">
        <f>IF($E269=【設定】!$G$10,IF($J269="○",$M269,""),"")</f>
        <v/>
      </c>
      <c r="Y269" s="66" t="str">
        <f>IF($E269=【設定】!$G$10,IF($J269="判定中",$M269,IF($J269="未完了",$M269,"")),"")</f>
        <v/>
      </c>
      <c r="Z269" s="66" t="str">
        <f>IF($E269=【設定】!$G$11,IF($J269="○",$M269,""),"")</f>
        <v/>
      </c>
      <c r="AA269" s="66" t="str">
        <f>IF($E269=【設定】!$G$11,IF($J269="判定中",$M269,IF($J269="未完了",$M269,"")),"")</f>
        <v/>
      </c>
    </row>
    <row r="270" spans="2:27" x14ac:dyDescent="0.2">
      <c r="B270" s="19">
        <f t="shared" si="57"/>
        <v>262</v>
      </c>
      <c r="C270" s="20" t="str">
        <f t="shared" si="58"/>
        <v/>
      </c>
      <c r="D270" s="48"/>
      <c r="E270" s="49"/>
      <c r="F270" s="50"/>
      <c r="G270" s="51"/>
      <c r="H270" s="52"/>
      <c r="I270" s="53"/>
      <c r="J270" s="54"/>
      <c r="K270" s="52"/>
      <c r="L270" s="47" t="str">
        <f>IF(J270="×",0,IF(I270="","",I270/(VLOOKUP(F270,【設定】!$C$6:$D$26,2,FALSE))))</f>
        <v/>
      </c>
      <c r="M270" s="64" t="str">
        <f>IF(J270="×",0,IF(I270="","",I270/(VLOOKUP(F270,【設定】!$C$6:$D$26,2,FALSE))*VLOOKUP(F270,【設定】!$C$6:$E$26,3,FALSE)))</f>
        <v/>
      </c>
      <c r="N270" s="66" t="str">
        <f t="shared" si="59"/>
        <v/>
      </c>
      <c r="O270" s="66" t="str">
        <f t="shared" si="60"/>
        <v/>
      </c>
      <c r="P270" s="66" t="str">
        <f t="shared" si="61"/>
        <v/>
      </c>
      <c r="Q270" s="66" t="str">
        <f t="shared" si="62"/>
        <v/>
      </c>
      <c r="R270" s="66" t="str">
        <f>IF($E270=【設定】!$G$7,IF($J270="○",$M270,""),"")</f>
        <v/>
      </c>
      <c r="S270" s="66" t="str">
        <f>IF($E270=【設定】!$G$7,IF($J270="判定中",$M270,IF($J270="未完了",$M270,"")),"")</f>
        <v/>
      </c>
      <c r="T270" s="66" t="str">
        <f>IF($E270=【設定】!$G$8,IF($J270="○",$M270,""),"")</f>
        <v/>
      </c>
      <c r="U270" s="66" t="str">
        <f>IF($E270=【設定】!$G$8,IF($J270="判定中",$M270,IF($J270="未完了",$M270,"")),"")</f>
        <v/>
      </c>
      <c r="V270" s="66" t="str">
        <f>IF($E270=【設定】!$G$9,IF($J270="○",$M270,""),"")</f>
        <v/>
      </c>
      <c r="W270" s="66" t="str">
        <f>IF($E270=【設定】!$G$9,IF($J270="判定中",$M270,IF($J270="未完了",$M270,"")),"")</f>
        <v/>
      </c>
      <c r="X270" s="66" t="str">
        <f>IF($E270=【設定】!$G$10,IF($J270="○",$M270,""),"")</f>
        <v/>
      </c>
      <c r="Y270" s="66" t="str">
        <f>IF($E270=【設定】!$G$10,IF($J270="判定中",$M270,IF($J270="未完了",$M270,"")),"")</f>
        <v/>
      </c>
      <c r="Z270" s="66" t="str">
        <f>IF($E270=【設定】!$G$11,IF($J270="○",$M270,""),"")</f>
        <v/>
      </c>
      <c r="AA270" s="66" t="str">
        <f>IF($E270=【設定】!$G$11,IF($J270="判定中",$M270,IF($J270="未完了",$M270,"")),"")</f>
        <v/>
      </c>
    </row>
    <row r="271" spans="2:27" x14ac:dyDescent="0.2">
      <c r="B271" s="19">
        <f t="shared" si="57"/>
        <v>263</v>
      </c>
      <c r="C271" s="20" t="str">
        <f t="shared" si="58"/>
        <v/>
      </c>
      <c r="D271" s="48"/>
      <c r="E271" s="49"/>
      <c r="F271" s="50"/>
      <c r="G271" s="51"/>
      <c r="H271" s="52"/>
      <c r="I271" s="53"/>
      <c r="J271" s="54"/>
      <c r="K271" s="52"/>
      <c r="L271" s="47" t="str">
        <f>IF(J271="×",0,IF(I271="","",I271/(VLOOKUP(F271,【設定】!$C$6:$D$26,2,FALSE))))</f>
        <v/>
      </c>
      <c r="M271" s="64" t="str">
        <f>IF(J271="×",0,IF(I271="","",I271/(VLOOKUP(F271,【設定】!$C$6:$D$26,2,FALSE))*VLOOKUP(F271,【設定】!$C$6:$E$26,3,FALSE)))</f>
        <v/>
      </c>
      <c r="N271" s="66" t="str">
        <f t="shared" si="59"/>
        <v/>
      </c>
      <c r="O271" s="66" t="str">
        <f t="shared" si="60"/>
        <v/>
      </c>
      <c r="P271" s="66" t="str">
        <f t="shared" si="61"/>
        <v/>
      </c>
      <c r="Q271" s="66" t="str">
        <f t="shared" si="62"/>
        <v/>
      </c>
      <c r="R271" s="66" t="str">
        <f>IF($E271=【設定】!$G$7,IF($J271="○",$M271,""),"")</f>
        <v/>
      </c>
      <c r="S271" s="66" t="str">
        <f>IF($E271=【設定】!$G$7,IF($J271="判定中",$M271,IF($J271="未完了",$M271,"")),"")</f>
        <v/>
      </c>
      <c r="T271" s="66" t="str">
        <f>IF($E271=【設定】!$G$8,IF($J271="○",$M271,""),"")</f>
        <v/>
      </c>
      <c r="U271" s="66" t="str">
        <f>IF($E271=【設定】!$G$8,IF($J271="判定中",$M271,IF($J271="未完了",$M271,"")),"")</f>
        <v/>
      </c>
      <c r="V271" s="66" t="str">
        <f>IF($E271=【設定】!$G$9,IF($J271="○",$M271,""),"")</f>
        <v/>
      </c>
      <c r="W271" s="66" t="str">
        <f>IF($E271=【設定】!$G$9,IF($J271="判定中",$M271,IF($J271="未完了",$M271,"")),"")</f>
        <v/>
      </c>
      <c r="X271" s="66" t="str">
        <f>IF($E271=【設定】!$G$10,IF($J271="○",$M271,""),"")</f>
        <v/>
      </c>
      <c r="Y271" s="66" t="str">
        <f>IF($E271=【設定】!$G$10,IF($J271="判定中",$M271,IF($J271="未完了",$M271,"")),"")</f>
        <v/>
      </c>
      <c r="Z271" s="66" t="str">
        <f>IF($E271=【設定】!$G$11,IF($J271="○",$M271,""),"")</f>
        <v/>
      </c>
      <c r="AA271" s="66" t="str">
        <f>IF($E271=【設定】!$G$11,IF($J271="判定中",$M271,IF($J271="未完了",$M271,"")),"")</f>
        <v/>
      </c>
    </row>
    <row r="272" spans="2:27" x14ac:dyDescent="0.2">
      <c r="B272" s="19">
        <f t="shared" si="57"/>
        <v>264</v>
      </c>
      <c r="C272" s="20" t="str">
        <f t="shared" si="58"/>
        <v/>
      </c>
      <c r="D272" s="48"/>
      <c r="E272" s="49"/>
      <c r="F272" s="50"/>
      <c r="G272" s="51"/>
      <c r="H272" s="52"/>
      <c r="I272" s="53"/>
      <c r="J272" s="54"/>
      <c r="K272" s="52"/>
      <c r="L272" s="47" t="str">
        <f>IF(J272="×",0,IF(I272="","",I272/(VLOOKUP(F272,【設定】!$C$6:$D$26,2,FALSE))))</f>
        <v/>
      </c>
      <c r="M272" s="64" t="str">
        <f>IF(J272="×",0,IF(I272="","",I272/(VLOOKUP(F272,【設定】!$C$6:$D$26,2,FALSE))*VLOOKUP(F272,【設定】!$C$6:$E$26,3,FALSE)))</f>
        <v/>
      </c>
      <c r="N272" s="66" t="str">
        <f t="shared" si="59"/>
        <v/>
      </c>
      <c r="O272" s="66" t="str">
        <f t="shared" si="60"/>
        <v/>
      </c>
      <c r="P272" s="66" t="str">
        <f t="shared" si="61"/>
        <v/>
      </c>
      <c r="Q272" s="66" t="str">
        <f t="shared" si="62"/>
        <v/>
      </c>
      <c r="R272" s="66" t="str">
        <f>IF($E272=【設定】!$G$7,IF($J272="○",$M272,""),"")</f>
        <v/>
      </c>
      <c r="S272" s="66" t="str">
        <f>IF($E272=【設定】!$G$7,IF($J272="判定中",$M272,IF($J272="未完了",$M272,"")),"")</f>
        <v/>
      </c>
      <c r="T272" s="66" t="str">
        <f>IF($E272=【設定】!$G$8,IF($J272="○",$M272,""),"")</f>
        <v/>
      </c>
      <c r="U272" s="66" t="str">
        <f>IF($E272=【設定】!$G$8,IF($J272="判定中",$M272,IF($J272="未完了",$M272,"")),"")</f>
        <v/>
      </c>
      <c r="V272" s="66" t="str">
        <f>IF($E272=【設定】!$G$9,IF($J272="○",$M272,""),"")</f>
        <v/>
      </c>
      <c r="W272" s="66" t="str">
        <f>IF($E272=【設定】!$G$9,IF($J272="判定中",$M272,IF($J272="未完了",$M272,"")),"")</f>
        <v/>
      </c>
      <c r="X272" s="66" t="str">
        <f>IF($E272=【設定】!$G$10,IF($J272="○",$M272,""),"")</f>
        <v/>
      </c>
      <c r="Y272" s="66" t="str">
        <f>IF($E272=【設定】!$G$10,IF($J272="判定中",$M272,IF($J272="未完了",$M272,"")),"")</f>
        <v/>
      </c>
      <c r="Z272" s="66" t="str">
        <f>IF($E272=【設定】!$G$11,IF($J272="○",$M272,""),"")</f>
        <v/>
      </c>
      <c r="AA272" s="66" t="str">
        <f>IF($E272=【設定】!$G$11,IF($J272="判定中",$M272,IF($J272="未完了",$M272,"")),"")</f>
        <v/>
      </c>
    </row>
    <row r="273" spans="2:27" x14ac:dyDescent="0.2">
      <c r="B273" s="19">
        <f t="shared" si="57"/>
        <v>265</v>
      </c>
      <c r="C273" s="20" t="str">
        <f t="shared" si="58"/>
        <v/>
      </c>
      <c r="D273" s="48"/>
      <c r="E273" s="49"/>
      <c r="F273" s="50"/>
      <c r="G273" s="51"/>
      <c r="H273" s="52"/>
      <c r="I273" s="53"/>
      <c r="J273" s="54"/>
      <c r="K273" s="52"/>
      <c r="L273" s="47" t="str">
        <f>IF(J273="×",0,IF(I273="","",I273/(VLOOKUP(F273,【設定】!$C$6:$D$26,2,FALSE))))</f>
        <v/>
      </c>
      <c r="M273" s="64" t="str">
        <f>IF(J273="×",0,IF(I273="","",I273/(VLOOKUP(F273,【設定】!$C$6:$D$26,2,FALSE))*VLOOKUP(F273,【設定】!$C$6:$E$26,3,FALSE)))</f>
        <v/>
      </c>
      <c r="N273" s="66" t="str">
        <f t="shared" si="59"/>
        <v/>
      </c>
      <c r="O273" s="66" t="str">
        <f t="shared" si="60"/>
        <v/>
      </c>
      <c r="P273" s="66" t="str">
        <f t="shared" si="61"/>
        <v/>
      </c>
      <c r="Q273" s="66" t="str">
        <f t="shared" si="62"/>
        <v/>
      </c>
      <c r="R273" s="66" t="str">
        <f>IF($E273=【設定】!$G$7,IF($J273="○",$M273,""),"")</f>
        <v/>
      </c>
      <c r="S273" s="66" t="str">
        <f>IF($E273=【設定】!$G$7,IF($J273="判定中",$M273,IF($J273="未完了",$M273,"")),"")</f>
        <v/>
      </c>
      <c r="T273" s="66" t="str">
        <f>IF($E273=【設定】!$G$8,IF($J273="○",$M273,""),"")</f>
        <v/>
      </c>
      <c r="U273" s="66" t="str">
        <f>IF($E273=【設定】!$G$8,IF($J273="判定中",$M273,IF($J273="未完了",$M273,"")),"")</f>
        <v/>
      </c>
      <c r="V273" s="66" t="str">
        <f>IF($E273=【設定】!$G$9,IF($J273="○",$M273,""),"")</f>
        <v/>
      </c>
      <c r="W273" s="66" t="str">
        <f>IF($E273=【設定】!$G$9,IF($J273="判定中",$M273,IF($J273="未完了",$M273,"")),"")</f>
        <v/>
      </c>
      <c r="X273" s="66" t="str">
        <f>IF($E273=【設定】!$G$10,IF($J273="○",$M273,""),"")</f>
        <v/>
      </c>
      <c r="Y273" s="66" t="str">
        <f>IF($E273=【設定】!$G$10,IF($J273="判定中",$M273,IF($J273="未完了",$M273,"")),"")</f>
        <v/>
      </c>
      <c r="Z273" s="66" t="str">
        <f>IF($E273=【設定】!$G$11,IF($J273="○",$M273,""),"")</f>
        <v/>
      </c>
      <c r="AA273" s="66" t="str">
        <f>IF($E273=【設定】!$G$11,IF($J273="判定中",$M273,IF($J273="未完了",$M273,"")),"")</f>
        <v/>
      </c>
    </row>
    <row r="274" spans="2:27" x14ac:dyDescent="0.2">
      <c r="B274" s="19">
        <f t="shared" si="57"/>
        <v>266</v>
      </c>
      <c r="C274" s="20" t="str">
        <f t="shared" si="58"/>
        <v/>
      </c>
      <c r="D274" s="48"/>
      <c r="E274" s="49"/>
      <c r="F274" s="50"/>
      <c r="G274" s="51"/>
      <c r="H274" s="52"/>
      <c r="I274" s="53"/>
      <c r="J274" s="54"/>
      <c r="K274" s="52"/>
      <c r="L274" s="47" t="str">
        <f>IF(J274="×",0,IF(I274="","",I274/(VLOOKUP(F274,【設定】!$C$6:$D$26,2,FALSE))))</f>
        <v/>
      </c>
      <c r="M274" s="64" t="str">
        <f>IF(J274="×",0,IF(I274="","",I274/(VLOOKUP(F274,【設定】!$C$6:$D$26,2,FALSE))*VLOOKUP(F274,【設定】!$C$6:$E$26,3,FALSE)))</f>
        <v/>
      </c>
      <c r="N274" s="66" t="str">
        <f t="shared" si="59"/>
        <v/>
      </c>
      <c r="O274" s="66" t="str">
        <f t="shared" si="60"/>
        <v/>
      </c>
      <c r="P274" s="66" t="str">
        <f t="shared" si="61"/>
        <v/>
      </c>
      <c r="Q274" s="66" t="str">
        <f t="shared" si="62"/>
        <v/>
      </c>
      <c r="R274" s="66" t="str">
        <f>IF($E274=【設定】!$G$7,IF($J274="○",$M274,""),"")</f>
        <v/>
      </c>
      <c r="S274" s="66" t="str">
        <f>IF($E274=【設定】!$G$7,IF($J274="判定中",$M274,IF($J274="未完了",$M274,"")),"")</f>
        <v/>
      </c>
      <c r="T274" s="66" t="str">
        <f>IF($E274=【設定】!$G$8,IF($J274="○",$M274,""),"")</f>
        <v/>
      </c>
      <c r="U274" s="66" t="str">
        <f>IF($E274=【設定】!$G$8,IF($J274="判定中",$M274,IF($J274="未完了",$M274,"")),"")</f>
        <v/>
      </c>
      <c r="V274" s="66" t="str">
        <f>IF($E274=【設定】!$G$9,IF($J274="○",$M274,""),"")</f>
        <v/>
      </c>
      <c r="W274" s="66" t="str">
        <f>IF($E274=【設定】!$G$9,IF($J274="判定中",$M274,IF($J274="未完了",$M274,"")),"")</f>
        <v/>
      </c>
      <c r="X274" s="66" t="str">
        <f>IF($E274=【設定】!$G$10,IF($J274="○",$M274,""),"")</f>
        <v/>
      </c>
      <c r="Y274" s="66" t="str">
        <f>IF($E274=【設定】!$G$10,IF($J274="判定中",$M274,IF($J274="未完了",$M274,"")),"")</f>
        <v/>
      </c>
      <c r="Z274" s="66" t="str">
        <f>IF($E274=【設定】!$G$11,IF($J274="○",$M274,""),"")</f>
        <v/>
      </c>
      <c r="AA274" s="66" t="str">
        <f>IF($E274=【設定】!$G$11,IF($J274="判定中",$M274,IF($J274="未完了",$M274,"")),"")</f>
        <v/>
      </c>
    </row>
    <row r="275" spans="2:27" x14ac:dyDescent="0.2">
      <c r="B275" s="19">
        <f t="shared" si="57"/>
        <v>267</v>
      </c>
      <c r="C275" s="20" t="str">
        <f t="shared" si="58"/>
        <v/>
      </c>
      <c r="D275" s="48"/>
      <c r="E275" s="49"/>
      <c r="F275" s="50"/>
      <c r="G275" s="51"/>
      <c r="H275" s="52"/>
      <c r="I275" s="53"/>
      <c r="J275" s="54"/>
      <c r="K275" s="52"/>
      <c r="L275" s="47" t="str">
        <f>IF(J275="×",0,IF(I275="","",I275/(VLOOKUP(F275,【設定】!$C$6:$D$26,2,FALSE))))</f>
        <v/>
      </c>
      <c r="M275" s="64" t="str">
        <f>IF(J275="×",0,IF(I275="","",I275/(VLOOKUP(F275,【設定】!$C$6:$D$26,2,FALSE))*VLOOKUP(F275,【設定】!$C$6:$E$26,3,FALSE)))</f>
        <v/>
      </c>
      <c r="N275" s="66" t="str">
        <f t="shared" si="59"/>
        <v/>
      </c>
      <c r="O275" s="66" t="str">
        <f t="shared" si="60"/>
        <v/>
      </c>
      <c r="P275" s="66" t="str">
        <f t="shared" si="61"/>
        <v/>
      </c>
      <c r="Q275" s="66" t="str">
        <f t="shared" si="62"/>
        <v/>
      </c>
      <c r="R275" s="66" t="str">
        <f>IF($E275=【設定】!$G$7,IF($J275="○",$M275,""),"")</f>
        <v/>
      </c>
      <c r="S275" s="66" t="str">
        <f>IF($E275=【設定】!$G$7,IF($J275="判定中",$M275,IF($J275="未完了",$M275,"")),"")</f>
        <v/>
      </c>
      <c r="T275" s="66" t="str">
        <f>IF($E275=【設定】!$G$8,IF($J275="○",$M275,""),"")</f>
        <v/>
      </c>
      <c r="U275" s="66" t="str">
        <f>IF($E275=【設定】!$G$8,IF($J275="判定中",$M275,IF($J275="未完了",$M275,"")),"")</f>
        <v/>
      </c>
      <c r="V275" s="66" t="str">
        <f>IF($E275=【設定】!$G$9,IF($J275="○",$M275,""),"")</f>
        <v/>
      </c>
      <c r="W275" s="66" t="str">
        <f>IF($E275=【設定】!$G$9,IF($J275="判定中",$M275,IF($J275="未完了",$M275,"")),"")</f>
        <v/>
      </c>
      <c r="X275" s="66" t="str">
        <f>IF($E275=【設定】!$G$10,IF($J275="○",$M275,""),"")</f>
        <v/>
      </c>
      <c r="Y275" s="66" t="str">
        <f>IF($E275=【設定】!$G$10,IF($J275="判定中",$M275,IF($J275="未完了",$M275,"")),"")</f>
        <v/>
      </c>
      <c r="Z275" s="66" t="str">
        <f>IF($E275=【設定】!$G$11,IF($J275="○",$M275,""),"")</f>
        <v/>
      </c>
      <c r="AA275" s="66" t="str">
        <f>IF($E275=【設定】!$G$11,IF($J275="判定中",$M275,IF($J275="未完了",$M275,"")),"")</f>
        <v/>
      </c>
    </row>
    <row r="276" spans="2:27" x14ac:dyDescent="0.2">
      <c r="B276" s="19">
        <f t="shared" si="57"/>
        <v>268</v>
      </c>
      <c r="C276" s="20" t="str">
        <f t="shared" si="58"/>
        <v/>
      </c>
      <c r="D276" s="48"/>
      <c r="E276" s="49"/>
      <c r="F276" s="50"/>
      <c r="G276" s="51"/>
      <c r="H276" s="52"/>
      <c r="I276" s="53"/>
      <c r="J276" s="54"/>
      <c r="K276" s="52"/>
      <c r="L276" s="47" t="str">
        <f>IF(J276="×",0,IF(I276="","",I276/(VLOOKUP(F276,【設定】!$C$6:$D$26,2,FALSE))))</f>
        <v/>
      </c>
      <c r="M276" s="64" t="str">
        <f>IF(J276="×",0,IF(I276="","",I276/(VLOOKUP(F276,【設定】!$C$6:$D$26,2,FALSE))*VLOOKUP(F276,【設定】!$C$6:$E$26,3,FALSE)))</f>
        <v/>
      </c>
      <c r="N276" s="66" t="str">
        <f t="shared" si="59"/>
        <v/>
      </c>
      <c r="O276" s="66" t="str">
        <f t="shared" si="60"/>
        <v/>
      </c>
      <c r="P276" s="66" t="str">
        <f t="shared" si="61"/>
        <v/>
      </c>
      <c r="Q276" s="66" t="str">
        <f t="shared" si="62"/>
        <v/>
      </c>
      <c r="R276" s="66" t="str">
        <f>IF($E276=【設定】!$G$7,IF($J276="○",$M276,""),"")</f>
        <v/>
      </c>
      <c r="S276" s="66" t="str">
        <f>IF($E276=【設定】!$G$7,IF($J276="判定中",$M276,IF($J276="未完了",$M276,"")),"")</f>
        <v/>
      </c>
      <c r="T276" s="66" t="str">
        <f>IF($E276=【設定】!$G$8,IF($J276="○",$M276,""),"")</f>
        <v/>
      </c>
      <c r="U276" s="66" t="str">
        <f>IF($E276=【設定】!$G$8,IF($J276="判定中",$M276,IF($J276="未完了",$M276,"")),"")</f>
        <v/>
      </c>
      <c r="V276" s="66" t="str">
        <f>IF($E276=【設定】!$G$9,IF($J276="○",$M276,""),"")</f>
        <v/>
      </c>
      <c r="W276" s="66" t="str">
        <f>IF($E276=【設定】!$G$9,IF($J276="判定中",$M276,IF($J276="未完了",$M276,"")),"")</f>
        <v/>
      </c>
      <c r="X276" s="66" t="str">
        <f>IF($E276=【設定】!$G$10,IF($J276="○",$M276,""),"")</f>
        <v/>
      </c>
      <c r="Y276" s="66" t="str">
        <f>IF($E276=【設定】!$G$10,IF($J276="判定中",$M276,IF($J276="未完了",$M276,"")),"")</f>
        <v/>
      </c>
      <c r="Z276" s="66" t="str">
        <f>IF($E276=【設定】!$G$11,IF($J276="○",$M276,""),"")</f>
        <v/>
      </c>
      <c r="AA276" s="66" t="str">
        <f>IF($E276=【設定】!$G$11,IF($J276="判定中",$M276,IF($J276="未完了",$M276,"")),"")</f>
        <v/>
      </c>
    </row>
    <row r="277" spans="2:27" x14ac:dyDescent="0.2">
      <c r="B277" s="19">
        <f t="shared" si="57"/>
        <v>269</v>
      </c>
      <c r="C277" s="20" t="str">
        <f t="shared" si="58"/>
        <v/>
      </c>
      <c r="D277" s="48"/>
      <c r="E277" s="49"/>
      <c r="F277" s="50"/>
      <c r="G277" s="51"/>
      <c r="H277" s="52"/>
      <c r="I277" s="53"/>
      <c r="J277" s="54"/>
      <c r="K277" s="52"/>
      <c r="L277" s="47" t="str">
        <f>IF(J277="×",0,IF(I277="","",I277/(VLOOKUP(F277,【設定】!$C$6:$D$26,2,FALSE))))</f>
        <v/>
      </c>
      <c r="M277" s="64" t="str">
        <f>IF(J277="×",0,IF(I277="","",I277/(VLOOKUP(F277,【設定】!$C$6:$D$26,2,FALSE))*VLOOKUP(F277,【設定】!$C$6:$E$26,3,FALSE)))</f>
        <v/>
      </c>
      <c r="N277" s="66" t="str">
        <f t="shared" si="59"/>
        <v/>
      </c>
      <c r="O277" s="66" t="str">
        <f t="shared" si="60"/>
        <v/>
      </c>
      <c r="P277" s="66" t="str">
        <f t="shared" si="61"/>
        <v/>
      </c>
      <c r="Q277" s="66" t="str">
        <f t="shared" si="62"/>
        <v/>
      </c>
      <c r="R277" s="66" t="str">
        <f>IF($E277=【設定】!$G$7,IF($J277="○",$M277,""),"")</f>
        <v/>
      </c>
      <c r="S277" s="66" t="str">
        <f>IF($E277=【設定】!$G$7,IF($J277="判定中",$M277,IF($J277="未完了",$M277,"")),"")</f>
        <v/>
      </c>
      <c r="T277" s="66" t="str">
        <f>IF($E277=【設定】!$G$8,IF($J277="○",$M277,""),"")</f>
        <v/>
      </c>
      <c r="U277" s="66" t="str">
        <f>IF($E277=【設定】!$G$8,IF($J277="判定中",$M277,IF($J277="未完了",$M277,"")),"")</f>
        <v/>
      </c>
      <c r="V277" s="66" t="str">
        <f>IF($E277=【設定】!$G$9,IF($J277="○",$M277,""),"")</f>
        <v/>
      </c>
      <c r="W277" s="66" t="str">
        <f>IF($E277=【設定】!$G$9,IF($J277="判定中",$M277,IF($J277="未完了",$M277,"")),"")</f>
        <v/>
      </c>
      <c r="X277" s="66" t="str">
        <f>IF($E277=【設定】!$G$10,IF($J277="○",$M277,""),"")</f>
        <v/>
      </c>
      <c r="Y277" s="66" t="str">
        <f>IF($E277=【設定】!$G$10,IF($J277="判定中",$M277,IF($J277="未完了",$M277,"")),"")</f>
        <v/>
      </c>
      <c r="Z277" s="66" t="str">
        <f>IF($E277=【設定】!$G$11,IF($J277="○",$M277,""),"")</f>
        <v/>
      </c>
      <c r="AA277" s="66" t="str">
        <f>IF($E277=【設定】!$G$11,IF($J277="判定中",$M277,IF($J277="未完了",$M277,"")),"")</f>
        <v/>
      </c>
    </row>
    <row r="278" spans="2:27" x14ac:dyDescent="0.2">
      <c r="B278" s="19">
        <f t="shared" si="57"/>
        <v>270</v>
      </c>
      <c r="C278" s="20" t="str">
        <f t="shared" si="58"/>
        <v/>
      </c>
      <c r="D278" s="48"/>
      <c r="E278" s="49"/>
      <c r="F278" s="50"/>
      <c r="G278" s="51"/>
      <c r="H278" s="52"/>
      <c r="I278" s="53"/>
      <c r="J278" s="54"/>
      <c r="K278" s="52"/>
      <c r="L278" s="47" t="str">
        <f>IF(J278="×",0,IF(I278="","",I278/(VLOOKUP(F278,【設定】!$C$6:$D$26,2,FALSE))))</f>
        <v/>
      </c>
      <c r="M278" s="64" t="str">
        <f>IF(J278="×",0,IF(I278="","",I278/(VLOOKUP(F278,【設定】!$C$6:$D$26,2,FALSE))*VLOOKUP(F278,【設定】!$C$6:$E$26,3,FALSE)))</f>
        <v/>
      </c>
      <c r="N278" s="66" t="str">
        <f t="shared" si="59"/>
        <v/>
      </c>
      <c r="O278" s="66" t="str">
        <f t="shared" si="60"/>
        <v/>
      </c>
      <c r="P278" s="66" t="str">
        <f t="shared" si="61"/>
        <v/>
      </c>
      <c r="Q278" s="66" t="str">
        <f t="shared" si="62"/>
        <v/>
      </c>
      <c r="R278" s="66" t="str">
        <f>IF($E278=【設定】!$G$7,IF($J278="○",$M278,""),"")</f>
        <v/>
      </c>
      <c r="S278" s="66" t="str">
        <f>IF($E278=【設定】!$G$7,IF($J278="判定中",$M278,IF($J278="未完了",$M278,"")),"")</f>
        <v/>
      </c>
      <c r="T278" s="66" t="str">
        <f>IF($E278=【設定】!$G$8,IF($J278="○",$M278,""),"")</f>
        <v/>
      </c>
      <c r="U278" s="66" t="str">
        <f>IF($E278=【設定】!$G$8,IF($J278="判定中",$M278,IF($J278="未完了",$M278,"")),"")</f>
        <v/>
      </c>
      <c r="V278" s="66" t="str">
        <f>IF($E278=【設定】!$G$9,IF($J278="○",$M278,""),"")</f>
        <v/>
      </c>
      <c r="W278" s="66" t="str">
        <f>IF($E278=【設定】!$G$9,IF($J278="判定中",$M278,IF($J278="未完了",$M278,"")),"")</f>
        <v/>
      </c>
      <c r="X278" s="66" t="str">
        <f>IF($E278=【設定】!$G$10,IF($J278="○",$M278,""),"")</f>
        <v/>
      </c>
      <c r="Y278" s="66" t="str">
        <f>IF($E278=【設定】!$G$10,IF($J278="判定中",$M278,IF($J278="未完了",$M278,"")),"")</f>
        <v/>
      </c>
      <c r="Z278" s="66" t="str">
        <f>IF($E278=【設定】!$G$11,IF($J278="○",$M278,""),"")</f>
        <v/>
      </c>
      <c r="AA278" s="66" t="str">
        <f>IF($E278=【設定】!$G$11,IF($J278="判定中",$M278,IF($J278="未完了",$M278,"")),"")</f>
        <v/>
      </c>
    </row>
    <row r="279" spans="2:27" x14ac:dyDescent="0.2">
      <c r="B279" s="19">
        <f t="shared" ref="B279" si="63">B278+1</f>
        <v>271</v>
      </c>
      <c r="C279" s="20" t="str">
        <f t="shared" si="58"/>
        <v/>
      </c>
      <c r="D279" s="48"/>
      <c r="E279" s="49"/>
      <c r="F279" s="50"/>
      <c r="G279" s="51"/>
      <c r="H279" s="52"/>
      <c r="I279" s="53"/>
      <c r="J279" s="54"/>
      <c r="K279" s="52"/>
      <c r="L279" s="47" t="str">
        <f>IF(J279="×",0,IF(I279="","",I279/(VLOOKUP(F279,【設定】!$C$6:$D$26,2,FALSE))))</f>
        <v/>
      </c>
      <c r="M279" s="64" t="str">
        <f>IF(J279="×",0,IF(I279="","",I279/(VLOOKUP(F279,【設定】!$C$6:$D$26,2,FALSE))*VLOOKUP(F279,【設定】!$C$6:$E$26,3,FALSE)))</f>
        <v/>
      </c>
      <c r="N279" s="66" t="str">
        <f t="shared" si="59"/>
        <v/>
      </c>
      <c r="O279" s="66" t="str">
        <f t="shared" si="60"/>
        <v/>
      </c>
      <c r="P279" s="66" t="str">
        <f t="shared" si="61"/>
        <v/>
      </c>
      <c r="Q279" s="66" t="str">
        <f t="shared" si="62"/>
        <v/>
      </c>
      <c r="R279" s="66" t="str">
        <f>IF($E279=【設定】!$G$7,IF($J279="○",$M279,""),"")</f>
        <v/>
      </c>
      <c r="S279" s="66" t="str">
        <f>IF($E279=【設定】!$G$7,IF($J279="判定中",$M279,IF($J279="未完了",$M279,"")),"")</f>
        <v/>
      </c>
      <c r="T279" s="66" t="str">
        <f>IF($E279=【設定】!$G$8,IF($J279="○",$M279,""),"")</f>
        <v/>
      </c>
      <c r="U279" s="66" t="str">
        <f>IF($E279=【設定】!$G$8,IF($J279="判定中",$M279,IF($J279="未完了",$M279,"")),"")</f>
        <v/>
      </c>
      <c r="V279" s="66" t="str">
        <f>IF($E279=【設定】!$G$9,IF($J279="○",$M279,""),"")</f>
        <v/>
      </c>
      <c r="W279" s="66" t="str">
        <f>IF($E279=【設定】!$G$9,IF($J279="判定中",$M279,IF($J279="未完了",$M279,"")),"")</f>
        <v/>
      </c>
      <c r="X279" s="66" t="str">
        <f>IF($E279=【設定】!$G$10,IF($J279="○",$M279,""),"")</f>
        <v/>
      </c>
      <c r="Y279" s="66" t="str">
        <f>IF($E279=【設定】!$G$10,IF($J279="判定中",$M279,IF($J279="未完了",$M279,"")),"")</f>
        <v/>
      </c>
      <c r="Z279" s="66" t="str">
        <f>IF($E279=【設定】!$G$11,IF($J279="○",$M279,""),"")</f>
        <v/>
      </c>
      <c r="AA279" s="66" t="str">
        <f>IF($E279=【設定】!$G$11,IF($J279="判定中",$M279,IF($J279="未完了",$M279,"")),"")</f>
        <v/>
      </c>
    </row>
    <row r="280" spans="2:27" x14ac:dyDescent="0.2">
      <c r="B280" s="19">
        <f t="shared" ref="B280:B293" si="64">B279+1</f>
        <v>272</v>
      </c>
      <c r="C280" s="20" t="str">
        <f t="shared" si="58"/>
        <v/>
      </c>
      <c r="D280" s="48"/>
      <c r="E280" s="49"/>
      <c r="F280" s="50"/>
      <c r="G280" s="51"/>
      <c r="H280" s="52"/>
      <c r="I280" s="53"/>
      <c r="J280" s="54"/>
      <c r="K280" s="52"/>
      <c r="L280" s="47" t="str">
        <f>IF(J280="×",0,IF(I280="","",I280/(VLOOKUP(F280,【設定】!$C$6:$D$26,2,FALSE))))</f>
        <v/>
      </c>
      <c r="M280" s="64" t="str">
        <f>IF(J280="×",0,IF(I280="","",I280/(VLOOKUP(F280,【設定】!$C$6:$D$26,2,FALSE))*VLOOKUP(F280,【設定】!$C$6:$E$26,3,FALSE)))</f>
        <v/>
      </c>
      <c r="N280" s="66" t="str">
        <f t="shared" si="59"/>
        <v/>
      </c>
      <c r="O280" s="66" t="str">
        <f t="shared" si="60"/>
        <v/>
      </c>
      <c r="P280" s="66" t="str">
        <f t="shared" si="61"/>
        <v/>
      </c>
      <c r="Q280" s="66" t="str">
        <f t="shared" si="62"/>
        <v/>
      </c>
      <c r="R280" s="66" t="str">
        <f>IF($E280=【設定】!$G$7,IF($J280="○",$M280,""),"")</f>
        <v/>
      </c>
      <c r="S280" s="66" t="str">
        <f>IF($E280=【設定】!$G$7,IF($J280="判定中",$M280,IF($J280="未完了",$M280,"")),"")</f>
        <v/>
      </c>
      <c r="T280" s="66" t="str">
        <f>IF($E280=【設定】!$G$8,IF($J280="○",$M280,""),"")</f>
        <v/>
      </c>
      <c r="U280" s="66" t="str">
        <f>IF($E280=【設定】!$G$8,IF($J280="判定中",$M280,IF($J280="未完了",$M280,"")),"")</f>
        <v/>
      </c>
      <c r="V280" s="66" t="str">
        <f>IF($E280=【設定】!$G$9,IF($J280="○",$M280,""),"")</f>
        <v/>
      </c>
      <c r="W280" s="66" t="str">
        <f>IF($E280=【設定】!$G$9,IF($J280="判定中",$M280,IF($J280="未完了",$M280,"")),"")</f>
        <v/>
      </c>
      <c r="X280" s="66" t="str">
        <f>IF($E280=【設定】!$G$10,IF($J280="○",$M280,""),"")</f>
        <v/>
      </c>
      <c r="Y280" s="66" t="str">
        <f>IF($E280=【設定】!$G$10,IF($J280="判定中",$M280,IF($J280="未完了",$M280,"")),"")</f>
        <v/>
      </c>
      <c r="Z280" s="66" t="str">
        <f>IF($E280=【設定】!$G$11,IF($J280="○",$M280,""),"")</f>
        <v/>
      </c>
      <c r="AA280" s="66" t="str">
        <f>IF($E280=【設定】!$G$11,IF($J280="判定中",$M280,IF($J280="未完了",$M280,"")),"")</f>
        <v/>
      </c>
    </row>
    <row r="281" spans="2:27" x14ac:dyDescent="0.2">
      <c r="B281" s="19">
        <f t="shared" si="64"/>
        <v>273</v>
      </c>
      <c r="C281" s="20" t="str">
        <f t="shared" si="58"/>
        <v/>
      </c>
      <c r="D281" s="48"/>
      <c r="E281" s="49"/>
      <c r="F281" s="50"/>
      <c r="G281" s="51"/>
      <c r="H281" s="52"/>
      <c r="I281" s="53"/>
      <c r="J281" s="54"/>
      <c r="K281" s="52"/>
      <c r="L281" s="47" t="str">
        <f>IF(J281="×",0,IF(I281="","",I281/(VLOOKUP(F281,【設定】!$C$6:$D$26,2,FALSE))))</f>
        <v/>
      </c>
      <c r="M281" s="64" t="str">
        <f>IF(J281="×",0,IF(I281="","",I281/(VLOOKUP(F281,【設定】!$C$6:$D$26,2,FALSE))*VLOOKUP(F281,【設定】!$C$6:$E$26,3,FALSE)))</f>
        <v/>
      </c>
      <c r="N281" s="66" t="str">
        <f t="shared" si="59"/>
        <v/>
      </c>
      <c r="O281" s="66" t="str">
        <f t="shared" si="60"/>
        <v/>
      </c>
      <c r="P281" s="66" t="str">
        <f t="shared" si="61"/>
        <v/>
      </c>
      <c r="Q281" s="66" t="str">
        <f t="shared" si="62"/>
        <v/>
      </c>
      <c r="R281" s="66" t="str">
        <f>IF($E281=【設定】!$G$7,IF($J281="○",$M281,""),"")</f>
        <v/>
      </c>
      <c r="S281" s="66" t="str">
        <f>IF($E281=【設定】!$G$7,IF($J281="判定中",$M281,IF($J281="未完了",$M281,"")),"")</f>
        <v/>
      </c>
      <c r="T281" s="66" t="str">
        <f>IF($E281=【設定】!$G$8,IF($J281="○",$M281,""),"")</f>
        <v/>
      </c>
      <c r="U281" s="66" t="str">
        <f>IF($E281=【設定】!$G$8,IF($J281="判定中",$M281,IF($J281="未完了",$M281,"")),"")</f>
        <v/>
      </c>
      <c r="V281" s="66" t="str">
        <f>IF($E281=【設定】!$G$9,IF($J281="○",$M281,""),"")</f>
        <v/>
      </c>
      <c r="W281" s="66" t="str">
        <f>IF($E281=【設定】!$G$9,IF($J281="判定中",$M281,IF($J281="未完了",$M281,"")),"")</f>
        <v/>
      </c>
      <c r="X281" s="66" t="str">
        <f>IF($E281=【設定】!$G$10,IF($J281="○",$M281,""),"")</f>
        <v/>
      </c>
      <c r="Y281" s="66" t="str">
        <f>IF($E281=【設定】!$G$10,IF($J281="判定中",$M281,IF($J281="未完了",$M281,"")),"")</f>
        <v/>
      </c>
      <c r="Z281" s="66" t="str">
        <f>IF($E281=【設定】!$G$11,IF($J281="○",$M281,""),"")</f>
        <v/>
      </c>
      <c r="AA281" s="66" t="str">
        <f>IF($E281=【設定】!$G$11,IF($J281="判定中",$M281,IF($J281="未完了",$M281,"")),"")</f>
        <v/>
      </c>
    </row>
    <row r="282" spans="2:27" x14ac:dyDescent="0.2">
      <c r="B282" s="19">
        <f t="shared" si="64"/>
        <v>274</v>
      </c>
      <c r="C282" s="20" t="str">
        <f t="shared" si="58"/>
        <v/>
      </c>
      <c r="D282" s="48"/>
      <c r="E282" s="49"/>
      <c r="F282" s="50"/>
      <c r="G282" s="51"/>
      <c r="H282" s="52"/>
      <c r="I282" s="53"/>
      <c r="J282" s="54"/>
      <c r="K282" s="52"/>
      <c r="L282" s="47" t="str">
        <f>IF(J282="×",0,IF(I282="","",I282/(VLOOKUP(F282,【設定】!$C$6:$D$26,2,FALSE))))</f>
        <v/>
      </c>
      <c r="M282" s="64" t="str">
        <f>IF(J282="×",0,IF(I282="","",I282/(VLOOKUP(F282,【設定】!$C$6:$D$26,2,FALSE))*VLOOKUP(F282,【設定】!$C$6:$E$26,3,FALSE)))</f>
        <v/>
      </c>
      <c r="N282" s="66" t="str">
        <f t="shared" si="59"/>
        <v/>
      </c>
      <c r="O282" s="66" t="str">
        <f t="shared" si="60"/>
        <v/>
      </c>
      <c r="P282" s="66" t="str">
        <f t="shared" si="61"/>
        <v/>
      </c>
      <c r="Q282" s="66" t="str">
        <f t="shared" si="62"/>
        <v/>
      </c>
      <c r="R282" s="66" t="str">
        <f>IF($E282=【設定】!$G$7,IF($J282="○",$M282,""),"")</f>
        <v/>
      </c>
      <c r="S282" s="66" t="str">
        <f>IF($E282=【設定】!$G$7,IF($J282="判定中",$M282,IF($J282="未完了",$M282,"")),"")</f>
        <v/>
      </c>
      <c r="T282" s="66" t="str">
        <f>IF($E282=【設定】!$G$8,IF($J282="○",$M282,""),"")</f>
        <v/>
      </c>
      <c r="U282" s="66" t="str">
        <f>IF($E282=【設定】!$G$8,IF($J282="判定中",$M282,IF($J282="未完了",$M282,"")),"")</f>
        <v/>
      </c>
      <c r="V282" s="66" t="str">
        <f>IF($E282=【設定】!$G$9,IF($J282="○",$M282,""),"")</f>
        <v/>
      </c>
      <c r="W282" s="66" t="str">
        <f>IF($E282=【設定】!$G$9,IF($J282="判定中",$M282,IF($J282="未完了",$M282,"")),"")</f>
        <v/>
      </c>
      <c r="X282" s="66" t="str">
        <f>IF($E282=【設定】!$G$10,IF($J282="○",$M282,""),"")</f>
        <v/>
      </c>
      <c r="Y282" s="66" t="str">
        <f>IF($E282=【設定】!$G$10,IF($J282="判定中",$M282,IF($J282="未完了",$M282,"")),"")</f>
        <v/>
      </c>
      <c r="Z282" s="66" t="str">
        <f>IF($E282=【設定】!$G$11,IF($J282="○",$M282,""),"")</f>
        <v/>
      </c>
      <c r="AA282" s="66" t="str">
        <f>IF($E282=【設定】!$G$11,IF($J282="判定中",$M282,IF($J282="未完了",$M282,"")),"")</f>
        <v/>
      </c>
    </row>
    <row r="283" spans="2:27" x14ac:dyDescent="0.2">
      <c r="B283" s="19">
        <f t="shared" si="64"/>
        <v>275</v>
      </c>
      <c r="C283" s="20" t="str">
        <f t="shared" si="58"/>
        <v/>
      </c>
      <c r="D283" s="48"/>
      <c r="E283" s="49"/>
      <c r="F283" s="50"/>
      <c r="G283" s="51"/>
      <c r="H283" s="52"/>
      <c r="I283" s="53"/>
      <c r="J283" s="54"/>
      <c r="K283" s="52"/>
      <c r="L283" s="47" t="str">
        <f>IF(J283="×",0,IF(I283="","",I283/(VLOOKUP(F283,【設定】!$C$6:$D$26,2,FALSE))))</f>
        <v/>
      </c>
      <c r="M283" s="64" t="str">
        <f>IF(J283="×",0,IF(I283="","",I283/(VLOOKUP(F283,【設定】!$C$6:$D$26,2,FALSE))*VLOOKUP(F283,【設定】!$C$6:$E$26,3,FALSE)))</f>
        <v/>
      </c>
      <c r="N283" s="66" t="str">
        <f t="shared" si="59"/>
        <v/>
      </c>
      <c r="O283" s="66" t="str">
        <f t="shared" si="60"/>
        <v/>
      </c>
      <c r="P283" s="66" t="str">
        <f t="shared" si="61"/>
        <v/>
      </c>
      <c r="Q283" s="66" t="str">
        <f t="shared" si="62"/>
        <v/>
      </c>
      <c r="R283" s="66" t="str">
        <f>IF($E283=【設定】!$G$7,IF($J283="○",$M283,""),"")</f>
        <v/>
      </c>
      <c r="S283" s="66" t="str">
        <f>IF($E283=【設定】!$G$7,IF($J283="判定中",$M283,IF($J283="未完了",$M283,"")),"")</f>
        <v/>
      </c>
      <c r="T283" s="66" t="str">
        <f>IF($E283=【設定】!$G$8,IF($J283="○",$M283,""),"")</f>
        <v/>
      </c>
      <c r="U283" s="66" t="str">
        <f>IF($E283=【設定】!$G$8,IF($J283="判定中",$M283,IF($J283="未完了",$M283,"")),"")</f>
        <v/>
      </c>
      <c r="V283" s="66" t="str">
        <f>IF($E283=【設定】!$G$9,IF($J283="○",$M283,""),"")</f>
        <v/>
      </c>
      <c r="W283" s="66" t="str">
        <f>IF($E283=【設定】!$G$9,IF($J283="判定中",$M283,IF($J283="未完了",$M283,"")),"")</f>
        <v/>
      </c>
      <c r="X283" s="66" t="str">
        <f>IF($E283=【設定】!$G$10,IF($J283="○",$M283,""),"")</f>
        <v/>
      </c>
      <c r="Y283" s="66" t="str">
        <f>IF($E283=【設定】!$G$10,IF($J283="判定中",$M283,IF($J283="未完了",$M283,"")),"")</f>
        <v/>
      </c>
      <c r="Z283" s="66" t="str">
        <f>IF($E283=【設定】!$G$11,IF($J283="○",$M283,""),"")</f>
        <v/>
      </c>
      <c r="AA283" s="66" t="str">
        <f>IF($E283=【設定】!$G$11,IF($J283="判定中",$M283,IF($J283="未完了",$M283,"")),"")</f>
        <v/>
      </c>
    </row>
    <row r="284" spans="2:27" x14ac:dyDescent="0.2">
      <c r="B284" s="19">
        <f t="shared" si="64"/>
        <v>276</v>
      </c>
      <c r="C284" s="20" t="str">
        <f t="shared" si="58"/>
        <v/>
      </c>
      <c r="D284" s="48"/>
      <c r="E284" s="49"/>
      <c r="F284" s="50"/>
      <c r="G284" s="51"/>
      <c r="H284" s="52"/>
      <c r="I284" s="53"/>
      <c r="J284" s="54"/>
      <c r="K284" s="52"/>
      <c r="L284" s="47" t="str">
        <f>IF(J284="×",0,IF(I284="","",I284/(VLOOKUP(F284,【設定】!$C$6:$D$26,2,FALSE))))</f>
        <v/>
      </c>
      <c r="M284" s="64" t="str">
        <f>IF(J284="×",0,IF(I284="","",I284/(VLOOKUP(F284,【設定】!$C$6:$D$26,2,FALSE))*VLOOKUP(F284,【設定】!$C$6:$E$26,3,FALSE)))</f>
        <v/>
      </c>
      <c r="N284" s="66" t="str">
        <f t="shared" si="59"/>
        <v/>
      </c>
      <c r="O284" s="66" t="str">
        <f t="shared" si="60"/>
        <v/>
      </c>
      <c r="P284" s="66" t="str">
        <f t="shared" si="61"/>
        <v/>
      </c>
      <c r="Q284" s="66" t="str">
        <f t="shared" si="62"/>
        <v/>
      </c>
      <c r="R284" s="66" t="str">
        <f>IF($E284=【設定】!$G$7,IF($J284="○",$M284,""),"")</f>
        <v/>
      </c>
      <c r="S284" s="66" t="str">
        <f>IF($E284=【設定】!$G$7,IF($J284="判定中",$M284,IF($J284="未完了",$M284,"")),"")</f>
        <v/>
      </c>
      <c r="T284" s="66" t="str">
        <f>IF($E284=【設定】!$G$8,IF($J284="○",$M284,""),"")</f>
        <v/>
      </c>
      <c r="U284" s="66" t="str">
        <f>IF($E284=【設定】!$G$8,IF($J284="判定中",$M284,IF($J284="未完了",$M284,"")),"")</f>
        <v/>
      </c>
      <c r="V284" s="66" t="str">
        <f>IF($E284=【設定】!$G$9,IF($J284="○",$M284,""),"")</f>
        <v/>
      </c>
      <c r="W284" s="66" t="str">
        <f>IF($E284=【設定】!$G$9,IF($J284="判定中",$M284,IF($J284="未完了",$M284,"")),"")</f>
        <v/>
      </c>
      <c r="X284" s="66" t="str">
        <f>IF($E284=【設定】!$G$10,IF($J284="○",$M284,""),"")</f>
        <v/>
      </c>
      <c r="Y284" s="66" t="str">
        <f>IF($E284=【設定】!$G$10,IF($J284="判定中",$M284,IF($J284="未完了",$M284,"")),"")</f>
        <v/>
      </c>
      <c r="Z284" s="66" t="str">
        <f>IF($E284=【設定】!$G$11,IF($J284="○",$M284,""),"")</f>
        <v/>
      </c>
      <c r="AA284" s="66" t="str">
        <f>IF($E284=【設定】!$G$11,IF($J284="判定中",$M284,IF($J284="未完了",$M284,"")),"")</f>
        <v/>
      </c>
    </row>
    <row r="285" spans="2:27" x14ac:dyDescent="0.2">
      <c r="B285" s="19">
        <f t="shared" si="64"/>
        <v>277</v>
      </c>
      <c r="C285" s="20" t="str">
        <f t="shared" si="58"/>
        <v/>
      </c>
      <c r="D285" s="48"/>
      <c r="E285" s="49"/>
      <c r="F285" s="50"/>
      <c r="G285" s="51"/>
      <c r="H285" s="52"/>
      <c r="I285" s="53"/>
      <c r="J285" s="54"/>
      <c r="K285" s="52"/>
      <c r="L285" s="47" t="str">
        <f>IF(J285="×",0,IF(I285="","",I285/(VLOOKUP(F285,【設定】!$C$6:$D$26,2,FALSE))))</f>
        <v/>
      </c>
      <c r="M285" s="64" t="str">
        <f>IF(J285="×",0,IF(I285="","",I285/(VLOOKUP(F285,【設定】!$C$6:$D$26,2,FALSE))*VLOOKUP(F285,【設定】!$C$6:$E$26,3,FALSE)))</f>
        <v/>
      </c>
      <c r="N285" s="66" t="str">
        <f t="shared" si="59"/>
        <v/>
      </c>
      <c r="O285" s="66" t="str">
        <f t="shared" si="60"/>
        <v/>
      </c>
      <c r="P285" s="66" t="str">
        <f t="shared" si="61"/>
        <v/>
      </c>
      <c r="Q285" s="66" t="str">
        <f t="shared" si="62"/>
        <v/>
      </c>
      <c r="R285" s="66" t="str">
        <f>IF($E285=【設定】!$G$7,IF($J285="○",$M285,""),"")</f>
        <v/>
      </c>
      <c r="S285" s="66" t="str">
        <f>IF($E285=【設定】!$G$7,IF($J285="判定中",$M285,IF($J285="未完了",$M285,"")),"")</f>
        <v/>
      </c>
      <c r="T285" s="66" t="str">
        <f>IF($E285=【設定】!$G$8,IF($J285="○",$M285,""),"")</f>
        <v/>
      </c>
      <c r="U285" s="66" t="str">
        <f>IF($E285=【設定】!$G$8,IF($J285="判定中",$M285,IF($J285="未完了",$M285,"")),"")</f>
        <v/>
      </c>
      <c r="V285" s="66" t="str">
        <f>IF($E285=【設定】!$G$9,IF($J285="○",$M285,""),"")</f>
        <v/>
      </c>
      <c r="W285" s="66" t="str">
        <f>IF($E285=【設定】!$G$9,IF($J285="判定中",$M285,IF($J285="未完了",$M285,"")),"")</f>
        <v/>
      </c>
      <c r="X285" s="66" t="str">
        <f>IF($E285=【設定】!$G$10,IF($J285="○",$M285,""),"")</f>
        <v/>
      </c>
      <c r="Y285" s="66" t="str">
        <f>IF($E285=【設定】!$G$10,IF($J285="判定中",$M285,IF($J285="未完了",$M285,"")),"")</f>
        <v/>
      </c>
      <c r="Z285" s="66" t="str">
        <f>IF($E285=【設定】!$G$11,IF($J285="○",$M285,""),"")</f>
        <v/>
      </c>
      <c r="AA285" s="66" t="str">
        <f>IF($E285=【設定】!$G$11,IF($J285="判定中",$M285,IF($J285="未完了",$M285,"")),"")</f>
        <v/>
      </c>
    </row>
    <row r="286" spans="2:27" x14ac:dyDescent="0.2">
      <c r="B286" s="19">
        <f t="shared" si="64"/>
        <v>278</v>
      </c>
      <c r="C286" s="20" t="str">
        <f t="shared" ref="C286" si="65">IF(D286="","",TEXT(D286,"YYYY年MM月"))</f>
        <v/>
      </c>
      <c r="D286" s="48"/>
      <c r="E286" s="49"/>
      <c r="F286" s="50"/>
      <c r="G286" s="51"/>
      <c r="H286" s="52"/>
      <c r="I286" s="53"/>
      <c r="J286" s="54"/>
      <c r="K286" s="52"/>
      <c r="L286" s="47" t="str">
        <f>IF(J286="×",0,IF(I286="","",I286/(VLOOKUP(F286,【設定】!$C$6:$D$26,2,FALSE))))</f>
        <v/>
      </c>
      <c r="M286" s="64" t="str">
        <f>IF(J286="×",0,IF(I286="","",I286/(VLOOKUP(F286,【設定】!$C$6:$D$26,2,FALSE))*VLOOKUP(F286,【設定】!$C$6:$E$26,3,FALSE)))</f>
        <v/>
      </c>
      <c r="N286" s="66" t="str">
        <f t="shared" si="59"/>
        <v/>
      </c>
      <c r="O286" s="66" t="str">
        <f t="shared" si="60"/>
        <v/>
      </c>
      <c r="P286" s="66" t="str">
        <f t="shared" si="61"/>
        <v/>
      </c>
      <c r="Q286" s="66" t="str">
        <f t="shared" si="62"/>
        <v/>
      </c>
      <c r="R286" s="66" t="str">
        <f>IF($E286=【設定】!$G$7,IF($J286="○",$M286,""),"")</f>
        <v/>
      </c>
      <c r="S286" s="66" t="str">
        <f>IF($E286=【設定】!$G$7,IF($J286="判定中",$M286,IF($J286="未完了",$M286,"")),"")</f>
        <v/>
      </c>
      <c r="T286" s="66" t="str">
        <f>IF($E286=【設定】!$G$8,IF($J286="○",$M286,""),"")</f>
        <v/>
      </c>
      <c r="U286" s="66" t="str">
        <f>IF($E286=【設定】!$G$8,IF($J286="判定中",$M286,IF($J286="未完了",$M286,"")),"")</f>
        <v/>
      </c>
      <c r="V286" s="66" t="str">
        <f>IF($E286=【設定】!$G$9,IF($J286="○",$M286,""),"")</f>
        <v/>
      </c>
      <c r="W286" s="66" t="str">
        <f>IF($E286=【設定】!$G$9,IF($J286="判定中",$M286,IF($J286="未完了",$M286,"")),"")</f>
        <v/>
      </c>
      <c r="X286" s="66" t="str">
        <f>IF($E286=【設定】!$G$10,IF($J286="○",$M286,""),"")</f>
        <v/>
      </c>
      <c r="Y286" s="66" t="str">
        <f>IF($E286=【設定】!$G$10,IF($J286="判定中",$M286,IF($J286="未完了",$M286,"")),"")</f>
        <v/>
      </c>
      <c r="Z286" s="66" t="str">
        <f>IF($E286=【設定】!$G$11,IF($J286="○",$M286,""),"")</f>
        <v/>
      </c>
      <c r="AA286" s="66" t="str">
        <f>IF($E286=【設定】!$G$11,IF($J286="判定中",$M286,IF($J286="未完了",$M286,"")),"")</f>
        <v/>
      </c>
    </row>
    <row r="287" spans="2:27" x14ac:dyDescent="0.2">
      <c r="B287" s="19">
        <f t="shared" si="64"/>
        <v>279</v>
      </c>
      <c r="C287" s="20" t="str">
        <f t="shared" ref="C287:C300" si="66">IF(D287="","",TEXT(D287,"YYYY年MM月"))</f>
        <v/>
      </c>
      <c r="D287" s="48"/>
      <c r="E287" s="49"/>
      <c r="F287" s="50"/>
      <c r="G287" s="51"/>
      <c r="H287" s="52"/>
      <c r="I287" s="53"/>
      <c r="J287" s="54"/>
      <c r="K287" s="52"/>
      <c r="L287" s="47" t="str">
        <f>IF(J287="×",0,IF(I287="","",I287/(VLOOKUP(F287,【設定】!$C$6:$D$26,2,FALSE))))</f>
        <v/>
      </c>
      <c r="M287" s="64" t="str">
        <f>IF(J287="×",0,IF(I287="","",I287/(VLOOKUP(F287,【設定】!$C$6:$D$26,2,FALSE))*VLOOKUP(F287,【設定】!$C$6:$E$26,3,FALSE)))</f>
        <v/>
      </c>
      <c r="N287" s="66" t="str">
        <f t="shared" si="59"/>
        <v/>
      </c>
      <c r="O287" s="66" t="str">
        <f t="shared" si="60"/>
        <v/>
      </c>
      <c r="P287" s="66" t="str">
        <f t="shared" si="61"/>
        <v/>
      </c>
      <c r="Q287" s="66" t="str">
        <f t="shared" si="62"/>
        <v/>
      </c>
      <c r="R287" s="66" t="str">
        <f>IF($E287=【設定】!$G$7,IF($J287="○",$M287,""),"")</f>
        <v/>
      </c>
      <c r="S287" s="66" t="str">
        <f>IF($E287=【設定】!$G$7,IF($J287="判定中",$M287,IF($J287="未完了",$M287,"")),"")</f>
        <v/>
      </c>
      <c r="T287" s="66" t="str">
        <f>IF($E287=【設定】!$G$8,IF($J287="○",$M287,""),"")</f>
        <v/>
      </c>
      <c r="U287" s="66" t="str">
        <f>IF($E287=【設定】!$G$8,IF($J287="判定中",$M287,IF($J287="未完了",$M287,"")),"")</f>
        <v/>
      </c>
      <c r="V287" s="66" t="str">
        <f>IF($E287=【設定】!$G$9,IF($J287="○",$M287,""),"")</f>
        <v/>
      </c>
      <c r="W287" s="66" t="str">
        <f>IF($E287=【設定】!$G$9,IF($J287="判定中",$M287,IF($J287="未完了",$M287,"")),"")</f>
        <v/>
      </c>
      <c r="X287" s="66" t="str">
        <f>IF($E287=【設定】!$G$10,IF($J287="○",$M287,""),"")</f>
        <v/>
      </c>
      <c r="Y287" s="66" t="str">
        <f>IF($E287=【設定】!$G$10,IF($J287="判定中",$M287,IF($J287="未完了",$M287,"")),"")</f>
        <v/>
      </c>
      <c r="Z287" s="66" t="str">
        <f>IF($E287=【設定】!$G$11,IF($J287="○",$M287,""),"")</f>
        <v/>
      </c>
      <c r="AA287" s="66" t="str">
        <f>IF($E287=【設定】!$G$11,IF($J287="判定中",$M287,IF($J287="未完了",$M287,"")),"")</f>
        <v/>
      </c>
    </row>
    <row r="288" spans="2:27" x14ac:dyDescent="0.2">
      <c r="B288" s="19">
        <f t="shared" si="64"/>
        <v>280</v>
      </c>
      <c r="C288" s="20" t="str">
        <f t="shared" si="66"/>
        <v/>
      </c>
      <c r="D288" s="48"/>
      <c r="E288" s="49"/>
      <c r="F288" s="50"/>
      <c r="G288" s="51"/>
      <c r="H288" s="52"/>
      <c r="I288" s="53"/>
      <c r="J288" s="54"/>
      <c r="K288" s="52"/>
      <c r="L288" s="47" t="str">
        <f>IF(J288="×",0,IF(I288="","",I288/(VLOOKUP(F288,【設定】!$C$6:$D$26,2,FALSE))))</f>
        <v/>
      </c>
      <c r="M288" s="64" t="str">
        <f>IF(J288="×",0,IF(I288="","",I288/(VLOOKUP(F288,【設定】!$C$6:$D$26,2,FALSE))*VLOOKUP(F288,【設定】!$C$6:$E$26,3,FALSE)))</f>
        <v/>
      </c>
      <c r="N288" s="66" t="str">
        <f t="shared" si="59"/>
        <v/>
      </c>
      <c r="O288" s="66" t="str">
        <f t="shared" si="60"/>
        <v/>
      </c>
      <c r="P288" s="66" t="str">
        <f t="shared" si="61"/>
        <v/>
      </c>
      <c r="Q288" s="66" t="str">
        <f t="shared" si="62"/>
        <v/>
      </c>
      <c r="R288" s="66" t="str">
        <f>IF($E288=【設定】!$G$7,IF($J288="○",$M288,""),"")</f>
        <v/>
      </c>
      <c r="S288" s="66" t="str">
        <f>IF($E288=【設定】!$G$7,IF($J288="判定中",$M288,IF($J288="未完了",$M288,"")),"")</f>
        <v/>
      </c>
      <c r="T288" s="66" t="str">
        <f>IF($E288=【設定】!$G$8,IF($J288="○",$M288,""),"")</f>
        <v/>
      </c>
      <c r="U288" s="66" t="str">
        <f>IF($E288=【設定】!$G$8,IF($J288="判定中",$M288,IF($J288="未完了",$M288,"")),"")</f>
        <v/>
      </c>
      <c r="V288" s="66" t="str">
        <f>IF($E288=【設定】!$G$9,IF($J288="○",$M288,""),"")</f>
        <v/>
      </c>
      <c r="W288" s="66" t="str">
        <f>IF($E288=【設定】!$G$9,IF($J288="判定中",$M288,IF($J288="未完了",$M288,"")),"")</f>
        <v/>
      </c>
      <c r="X288" s="66" t="str">
        <f>IF($E288=【設定】!$G$10,IF($J288="○",$M288,""),"")</f>
        <v/>
      </c>
      <c r="Y288" s="66" t="str">
        <f>IF($E288=【設定】!$G$10,IF($J288="判定中",$M288,IF($J288="未完了",$M288,"")),"")</f>
        <v/>
      </c>
      <c r="Z288" s="66" t="str">
        <f>IF($E288=【設定】!$G$11,IF($J288="○",$M288,""),"")</f>
        <v/>
      </c>
      <c r="AA288" s="66" t="str">
        <f>IF($E288=【設定】!$G$11,IF($J288="判定中",$M288,IF($J288="未完了",$M288,"")),"")</f>
        <v/>
      </c>
    </row>
    <row r="289" spans="2:27" x14ac:dyDescent="0.2">
      <c r="B289" s="19">
        <f t="shared" si="64"/>
        <v>281</v>
      </c>
      <c r="C289" s="20" t="str">
        <f t="shared" si="66"/>
        <v/>
      </c>
      <c r="D289" s="48"/>
      <c r="E289" s="49"/>
      <c r="F289" s="50"/>
      <c r="G289" s="51"/>
      <c r="H289" s="52"/>
      <c r="I289" s="53"/>
      <c r="J289" s="54"/>
      <c r="K289" s="52"/>
      <c r="L289" s="47" t="str">
        <f>IF(J289="×",0,IF(I289="","",I289/(VLOOKUP(F289,【設定】!$C$6:$D$26,2,FALSE))))</f>
        <v/>
      </c>
      <c r="M289" s="64" t="str">
        <f>IF(J289="×",0,IF(I289="","",I289/(VLOOKUP(F289,【設定】!$C$6:$D$26,2,FALSE))*VLOOKUP(F289,【設定】!$C$6:$E$26,3,FALSE)))</f>
        <v/>
      </c>
      <c r="N289" s="66" t="str">
        <f t="shared" si="59"/>
        <v/>
      </c>
      <c r="O289" s="66" t="str">
        <f t="shared" si="60"/>
        <v/>
      </c>
      <c r="P289" s="66" t="str">
        <f t="shared" si="61"/>
        <v/>
      </c>
      <c r="Q289" s="66" t="str">
        <f t="shared" si="62"/>
        <v/>
      </c>
      <c r="R289" s="66" t="str">
        <f>IF($E289=【設定】!$G$7,IF($J289="○",$M289,""),"")</f>
        <v/>
      </c>
      <c r="S289" s="66" t="str">
        <f>IF($E289=【設定】!$G$7,IF($J289="判定中",$M289,IF($J289="未完了",$M289,"")),"")</f>
        <v/>
      </c>
      <c r="T289" s="66" t="str">
        <f>IF($E289=【設定】!$G$8,IF($J289="○",$M289,""),"")</f>
        <v/>
      </c>
      <c r="U289" s="66" t="str">
        <f>IF($E289=【設定】!$G$8,IF($J289="判定中",$M289,IF($J289="未完了",$M289,"")),"")</f>
        <v/>
      </c>
      <c r="V289" s="66" t="str">
        <f>IF($E289=【設定】!$G$9,IF($J289="○",$M289,""),"")</f>
        <v/>
      </c>
      <c r="W289" s="66" t="str">
        <f>IF($E289=【設定】!$G$9,IF($J289="判定中",$M289,IF($J289="未完了",$M289,"")),"")</f>
        <v/>
      </c>
      <c r="X289" s="66" t="str">
        <f>IF($E289=【設定】!$G$10,IF($J289="○",$M289,""),"")</f>
        <v/>
      </c>
      <c r="Y289" s="66" t="str">
        <f>IF($E289=【設定】!$G$10,IF($J289="判定中",$M289,IF($J289="未完了",$M289,"")),"")</f>
        <v/>
      </c>
      <c r="Z289" s="66" t="str">
        <f>IF($E289=【設定】!$G$11,IF($J289="○",$M289,""),"")</f>
        <v/>
      </c>
      <c r="AA289" s="66" t="str">
        <f>IF($E289=【設定】!$G$11,IF($J289="判定中",$M289,IF($J289="未完了",$M289,"")),"")</f>
        <v/>
      </c>
    </row>
    <row r="290" spans="2:27" x14ac:dyDescent="0.2">
      <c r="B290" s="19">
        <f t="shared" si="64"/>
        <v>282</v>
      </c>
      <c r="C290" s="20" t="str">
        <f t="shared" si="66"/>
        <v/>
      </c>
      <c r="D290" s="48"/>
      <c r="E290" s="49"/>
      <c r="F290" s="50"/>
      <c r="G290" s="51"/>
      <c r="H290" s="52"/>
      <c r="I290" s="53"/>
      <c r="J290" s="54"/>
      <c r="K290" s="52"/>
      <c r="L290" s="47" t="str">
        <f>IF(J290="×",0,IF(I290="","",I290/(VLOOKUP(F290,【設定】!$C$6:$D$26,2,FALSE))))</f>
        <v/>
      </c>
      <c r="M290" s="64" t="str">
        <f>IF(J290="×",0,IF(I290="","",I290/(VLOOKUP(F290,【設定】!$C$6:$D$26,2,FALSE))*VLOOKUP(F290,【設定】!$C$6:$E$26,3,FALSE)))</f>
        <v/>
      </c>
      <c r="N290" s="66" t="str">
        <f t="shared" si="59"/>
        <v/>
      </c>
      <c r="O290" s="66" t="str">
        <f t="shared" si="60"/>
        <v/>
      </c>
      <c r="P290" s="66" t="str">
        <f t="shared" si="61"/>
        <v/>
      </c>
      <c r="Q290" s="66" t="str">
        <f t="shared" si="62"/>
        <v/>
      </c>
      <c r="R290" s="66" t="str">
        <f>IF($E290=【設定】!$G$7,IF($J290="○",$M290,""),"")</f>
        <v/>
      </c>
      <c r="S290" s="66" t="str">
        <f>IF($E290=【設定】!$G$7,IF($J290="判定中",$M290,IF($J290="未完了",$M290,"")),"")</f>
        <v/>
      </c>
      <c r="T290" s="66" t="str">
        <f>IF($E290=【設定】!$G$8,IF($J290="○",$M290,""),"")</f>
        <v/>
      </c>
      <c r="U290" s="66" t="str">
        <f>IF($E290=【設定】!$G$8,IF($J290="判定中",$M290,IF($J290="未完了",$M290,"")),"")</f>
        <v/>
      </c>
      <c r="V290" s="66" t="str">
        <f>IF($E290=【設定】!$G$9,IF($J290="○",$M290,""),"")</f>
        <v/>
      </c>
      <c r="W290" s="66" t="str">
        <f>IF($E290=【設定】!$G$9,IF($J290="判定中",$M290,IF($J290="未完了",$M290,"")),"")</f>
        <v/>
      </c>
      <c r="X290" s="66" t="str">
        <f>IF($E290=【設定】!$G$10,IF($J290="○",$M290,""),"")</f>
        <v/>
      </c>
      <c r="Y290" s="66" t="str">
        <f>IF($E290=【設定】!$G$10,IF($J290="判定中",$M290,IF($J290="未完了",$M290,"")),"")</f>
        <v/>
      </c>
      <c r="Z290" s="66" t="str">
        <f>IF($E290=【設定】!$G$11,IF($J290="○",$M290,""),"")</f>
        <v/>
      </c>
      <c r="AA290" s="66" t="str">
        <f>IF($E290=【設定】!$G$11,IF($J290="判定中",$M290,IF($J290="未完了",$M290,"")),"")</f>
        <v/>
      </c>
    </row>
    <row r="291" spans="2:27" x14ac:dyDescent="0.2">
      <c r="B291" s="19">
        <f t="shared" si="64"/>
        <v>283</v>
      </c>
      <c r="C291" s="20" t="str">
        <f t="shared" si="66"/>
        <v/>
      </c>
      <c r="D291" s="48"/>
      <c r="E291" s="49"/>
      <c r="F291" s="50"/>
      <c r="G291" s="51"/>
      <c r="H291" s="52"/>
      <c r="I291" s="53"/>
      <c r="J291" s="54"/>
      <c r="K291" s="52"/>
      <c r="L291" s="47" t="str">
        <f>IF(J291="×",0,IF(I291="","",I291/(VLOOKUP(F291,【設定】!$C$6:$D$26,2,FALSE))))</f>
        <v/>
      </c>
      <c r="M291" s="64" t="str">
        <f>IF(J291="×",0,IF(I291="","",I291/(VLOOKUP(F291,【設定】!$C$6:$D$26,2,FALSE))*VLOOKUP(F291,【設定】!$C$6:$E$26,3,FALSE)))</f>
        <v/>
      </c>
      <c r="N291" s="66" t="str">
        <f t="shared" si="59"/>
        <v/>
      </c>
      <c r="O291" s="66" t="str">
        <f t="shared" si="60"/>
        <v/>
      </c>
      <c r="P291" s="66" t="str">
        <f t="shared" si="61"/>
        <v/>
      </c>
      <c r="Q291" s="66" t="str">
        <f t="shared" si="62"/>
        <v/>
      </c>
      <c r="R291" s="66" t="str">
        <f>IF($E291=【設定】!$G$7,IF($J291="○",$M291,""),"")</f>
        <v/>
      </c>
      <c r="S291" s="66" t="str">
        <f>IF($E291=【設定】!$G$7,IF($J291="判定中",$M291,IF($J291="未完了",$M291,"")),"")</f>
        <v/>
      </c>
      <c r="T291" s="66" t="str">
        <f>IF($E291=【設定】!$G$8,IF($J291="○",$M291,""),"")</f>
        <v/>
      </c>
      <c r="U291" s="66" t="str">
        <f>IF($E291=【設定】!$G$8,IF($J291="判定中",$M291,IF($J291="未完了",$M291,"")),"")</f>
        <v/>
      </c>
      <c r="V291" s="66" t="str">
        <f>IF($E291=【設定】!$G$9,IF($J291="○",$M291,""),"")</f>
        <v/>
      </c>
      <c r="W291" s="66" t="str">
        <f>IF($E291=【設定】!$G$9,IF($J291="判定中",$M291,IF($J291="未完了",$M291,"")),"")</f>
        <v/>
      </c>
      <c r="X291" s="66" t="str">
        <f>IF($E291=【設定】!$G$10,IF($J291="○",$M291,""),"")</f>
        <v/>
      </c>
      <c r="Y291" s="66" t="str">
        <f>IF($E291=【設定】!$G$10,IF($J291="判定中",$M291,IF($J291="未完了",$M291,"")),"")</f>
        <v/>
      </c>
      <c r="Z291" s="66" t="str">
        <f>IF($E291=【設定】!$G$11,IF($J291="○",$M291,""),"")</f>
        <v/>
      </c>
      <c r="AA291" s="66" t="str">
        <f>IF($E291=【設定】!$G$11,IF($J291="判定中",$M291,IF($J291="未完了",$M291,"")),"")</f>
        <v/>
      </c>
    </row>
    <row r="292" spans="2:27" x14ac:dyDescent="0.2">
      <c r="B292" s="19">
        <f t="shared" si="64"/>
        <v>284</v>
      </c>
      <c r="C292" s="20" t="str">
        <f t="shared" si="66"/>
        <v/>
      </c>
      <c r="D292" s="48"/>
      <c r="E292" s="49"/>
      <c r="F292" s="50"/>
      <c r="G292" s="51"/>
      <c r="H292" s="52"/>
      <c r="I292" s="53"/>
      <c r="J292" s="54"/>
      <c r="K292" s="52"/>
      <c r="L292" s="47" t="str">
        <f>IF(J292="×",0,IF(I292="","",I292/(VLOOKUP(F292,【設定】!$C$6:$D$26,2,FALSE))))</f>
        <v/>
      </c>
      <c r="M292" s="64" t="str">
        <f>IF(J292="×",0,IF(I292="","",I292/(VLOOKUP(F292,【設定】!$C$6:$D$26,2,FALSE))*VLOOKUP(F292,【設定】!$C$6:$E$26,3,FALSE)))</f>
        <v/>
      </c>
      <c r="N292" s="66" t="str">
        <f t="shared" si="59"/>
        <v/>
      </c>
      <c r="O292" s="66" t="str">
        <f t="shared" si="60"/>
        <v/>
      </c>
      <c r="P292" s="66" t="str">
        <f t="shared" si="61"/>
        <v/>
      </c>
      <c r="Q292" s="66" t="str">
        <f t="shared" si="62"/>
        <v/>
      </c>
      <c r="R292" s="66" t="str">
        <f>IF($E292=【設定】!$G$7,IF($J292="○",$M292,""),"")</f>
        <v/>
      </c>
      <c r="S292" s="66" t="str">
        <f>IF($E292=【設定】!$G$7,IF($J292="判定中",$M292,IF($J292="未完了",$M292,"")),"")</f>
        <v/>
      </c>
      <c r="T292" s="66" t="str">
        <f>IF($E292=【設定】!$G$8,IF($J292="○",$M292,""),"")</f>
        <v/>
      </c>
      <c r="U292" s="66" t="str">
        <f>IF($E292=【設定】!$G$8,IF($J292="判定中",$M292,IF($J292="未完了",$M292,"")),"")</f>
        <v/>
      </c>
      <c r="V292" s="66" t="str">
        <f>IF($E292=【設定】!$G$9,IF($J292="○",$M292,""),"")</f>
        <v/>
      </c>
      <c r="W292" s="66" t="str">
        <f>IF($E292=【設定】!$G$9,IF($J292="判定中",$M292,IF($J292="未完了",$M292,"")),"")</f>
        <v/>
      </c>
      <c r="X292" s="66" t="str">
        <f>IF($E292=【設定】!$G$10,IF($J292="○",$M292,""),"")</f>
        <v/>
      </c>
      <c r="Y292" s="66" t="str">
        <f>IF($E292=【設定】!$G$10,IF($J292="判定中",$M292,IF($J292="未完了",$M292,"")),"")</f>
        <v/>
      </c>
      <c r="Z292" s="66" t="str">
        <f>IF($E292=【設定】!$G$11,IF($J292="○",$M292,""),"")</f>
        <v/>
      </c>
      <c r="AA292" s="66" t="str">
        <f>IF($E292=【設定】!$G$11,IF($J292="判定中",$M292,IF($J292="未完了",$M292,"")),"")</f>
        <v/>
      </c>
    </row>
    <row r="293" spans="2:27" x14ac:dyDescent="0.2">
      <c r="B293" s="19">
        <f t="shared" si="64"/>
        <v>285</v>
      </c>
      <c r="C293" s="20" t="str">
        <f t="shared" si="66"/>
        <v/>
      </c>
      <c r="D293" s="48"/>
      <c r="E293" s="49"/>
      <c r="F293" s="50"/>
      <c r="G293" s="51"/>
      <c r="H293" s="52"/>
      <c r="I293" s="53"/>
      <c r="J293" s="54"/>
      <c r="K293" s="52"/>
      <c r="L293" s="47" t="str">
        <f>IF(J293="×",0,IF(I293="","",I293/(VLOOKUP(F293,【設定】!$C$6:$D$26,2,FALSE))))</f>
        <v/>
      </c>
      <c r="M293" s="64" t="str">
        <f>IF(J293="×",0,IF(I293="","",I293/(VLOOKUP(F293,【設定】!$C$6:$D$26,2,FALSE))*VLOOKUP(F293,【設定】!$C$6:$E$26,3,FALSE)))</f>
        <v/>
      </c>
      <c r="N293" s="66" t="str">
        <f t="shared" si="59"/>
        <v/>
      </c>
      <c r="O293" s="66" t="str">
        <f t="shared" si="60"/>
        <v/>
      </c>
      <c r="P293" s="66" t="str">
        <f t="shared" si="61"/>
        <v/>
      </c>
      <c r="Q293" s="66" t="str">
        <f t="shared" si="62"/>
        <v/>
      </c>
      <c r="R293" s="66" t="str">
        <f>IF($E293=【設定】!$G$7,IF($J293="○",$M293,""),"")</f>
        <v/>
      </c>
      <c r="S293" s="66" t="str">
        <f>IF($E293=【設定】!$G$7,IF($J293="判定中",$M293,IF($J293="未完了",$M293,"")),"")</f>
        <v/>
      </c>
      <c r="T293" s="66" t="str">
        <f>IF($E293=【設定】!$G$8,IF($J293="○",$M293,""),"")</f>
        <v/>
      </c>
      <c r="U293" s="66" t="str">
        <f>IF($E293=【設定】!$G$8,IF($J293="判定中",$M293,IF($J293="未完了",$M293,"")),"")</f>
        <v/>
      </c>
      <c r="V293" s="66" t="str">
        <f>IF($E293=【設定】!$G$9,IF($J293="○",$M293,""),"")</f>
        <v/>
      </c>
      <c r="W293" s="66" t="str">
        <f>IF($E293=【設定】!$G$9,IF($J293="判定中",$M293,IF($J293="未完了",$M293,"")),"")</f>
        <v/>
      </c>
      <c r="X293" s="66" t="str">
        <f>IF($E293=【設定】!$G$10,IF($J293="○",$M293,""),"")</f>
        <v/>
      </c>
      <c r="Y293" s="66" t="str">
        <f>IF($E293=【設定】!$G$10,IF($J293="判定中",$M293,IF($J293="未完了",$M293,"")),"")</f>
        <v/>
      </c>
      <c r="Z293" s="66" t="str">
        <f>IF($E293=【設定】!$G$11,IF($J293="○",$M293,""),"")</f>
        <v/>
      </c>
      <c r="AA293" s="66" t="str">
        <f>IF($E293=【設定】!$G$11,IF($J293="判定中",$M293,IF($J293="未完了",$M293,"")),"")</f>
        <v/>
      </c>
    </row>
    <row r="294" spans="2:27" x14ac:dyDescent="0.2">
      <c r="B294" s="19">
        <f t="shared" ref="B294" si="67">B293+1</f>
        <v>286</v>
      </c>
      <c r="C294" s="20" t="str">
        <f t="shared" si="66"/>
        <v/>
      </c>
      <c r="D294" s="48"/>
      <c r="E294" s="49"/>
      <c r="F294" s="50"/>
      <c r="G294" s="51"/>
      <c r="H294" s="52"/>
      <c r="I294" s="53"/>
      <c r="J294" s="54"/>
      <c r="K294" s="52"/>
      <c r="L294" s="47" t="str">
        <f>IF(J294="×",0,IF(I294="","",I294/(VLOOKUP(F294,【設定】!$C$6:$D$26,2,FALSE))))</f>
        <v/>
      </c>
      <c r="M294" s="64" t="str">
        <f>IF(J294="×",0,IF(I294="","",I294/(VLOOKUP(F294,【設定】!$C$6:$D$26,2,FALSE))*VLOOKUP(F294,【設定】!$C$6:$E$26,3,FALSE)))</f>
        <v/>
      </c>
      <c r="N294" s="66" t="str">
        <f t="shared" si="59"/>
        <v/>
      </c>
      <c r="O294" s="66" t="str">
        <f t="shared" si="60"/>
        <v/>
      </c>
      <c r="P294" s="66" t="str">
        <f t="shared" si="61"/>
        <v/>
      </c>
      <c r="Q294" s="66" t="str">
        <f t="shared" si="62"/>
        <v/>
      </c>
      <c r="R294" s="66" t="str">
        <f>IF($E294=【設定】!$G$7,IF($J294="○",$M294,""),"")</f>
        <v/>
      </c>
      <c r="S294" s="66" t="str">
        <f>IF($E294=【設定】!$G$7,IF($J294="判定中",$M294,IF($J294="未完了",$M294,"")),"")</f>
        <v/>
      </c>
      <c r="T294" s="66" t="str">
        <f>IF($E294=【設定】!$G$8,IF($J294="○",$M294,""),"")</f>
        <v/>
      </c>
      <c r="U294" s="66" t="str">
        <f>IF($E294=【設定】!$G$8,IF($J294="判定中",$M294,IF($J294="未完了",$M294,"")),"")</f>
        <v/>
      </c>
      <c r="V294" s="66" t="str">
        <f>IF($E294=【設定】!$G$9,IF($J294="○",$M294,""),"")</f>
        <v/>
      </c>
      <c r="W294" s="66" t="str">
        <f>IF($E294=【設定】!$G$9,IF($J294="判定中",$M294,IF($J294="未完了",$M294,"")),"")</f>
        <v/>
      </c>
      <c r="X294" s="66" t="str">
        <f>IF($E294=【設定】!$G$10,IF($J294="○",$M294,""),"")</f>
        <v/>
      </c>
      <c r="Y294" s="66" t="str">
        <f>IF($E294=【設定】!$G$10,IF($J294="判定中",$M294,IF($J294="未完了",$M294,"")),"")</f>
        <v/>
      </c>
      <c r="Z294" s="66" t="str">
        <f>IF($E294=【設定】!$G$11,IF($J294="○",$M294,""),"")</f>
        <v/>
      </c>
      <c r="AA294" s="66" t="str">
        <f>IF($E294=【設定】!$G$11,IF($J294="判定中",$M294,IF($J294="未完了",$M294,"")),"")</f>
        <v/>
      </c>
    </row>
    <row r="295" spans="2:27" x14ac:dyDescent="0.2">
      <c r="B295" s="19">
        <f t="shared" ref="B295:B308" si="68">B294+1</f>
        <v>287</v>
      </c>
      <c r="C295" s="20" t="str">
        <f t="shared" si="66"/>
        <v/>
      </c>
      <c r="D295" s="48"/>
      <c r="E295" s="49"/>
      <c r="F295" s="50"/>
      <c r="G295" s="51"/>
      <c r="H295" s="52"/>
      <c r="I295" s="53"/>
      <c r="J295" s="54"/>
      <c r="K295" s="52"/>
      <c r="L295" s="47" t="str">
        <f>IF(J295="×",0,IF(I295="","",I295/(VLOOKUP(F295,【設定】!$C$6:$D$26,2,FALSE))))</f>
        <v/>
      </c>
      <c r="M295" s="64" t="str">
        <f>IF(J295="×",0,IF(I295="","",I295/(VLOOKUP(F295,【設定】!$C$6:$D$26,2,FALSE))*VLOOKUP(F295,【設定】!$C$6:$E$26,3,FALSE)))</f>
        <v/>
      </c>
      <c r="N295" s="66" t="str">
        <f t="shared" si="59"/>
        <v/>
      </c>
      <c r="O295" s="66" t="str">
        <f t="shared" si="60"/>
        <v/>
      </c>
      <c r="P295" s="66" t="str">
        <f t="shared" si="61"/>
        <v/>
      </c>
      <c r="Q295" s="66" t="str">
        <f t="shared" si="62"/>
        <v/>
      </c>
      <c r="R295" s="66" t="str">
        <f>IF($E295=【設定】!$G$7,IF($J295="○",$M295,""),"")</f>
        <v/>
      </c>
      <c r="S295" s="66" t="str">
        <f>IF($E295=【設定】!$G$7,IF($J295="判定中",$M295,IF($J295="未完了",$M295,"")),"")</f>
        <v/>
      </c>
      <c r="T295" s="66" t="str">
        <f>IF($E295=【設定】!$G$8,IF($J295="○",$M295,""),"")</f>
        <v/>
      </c>
      <c r="U295" s="66" t="str">
        <f>IF($E295=【設定】!$G$8,IF($J295="判定中",$M295,IF($J295="未完了",$M295,"")),"")</f>
        <v/>
      </c>
      <c r="V295" s="66" t="str">
        <f>IF($E295=【設定】!$G$9,IF($J295="○",$M295,""),"")</f>
        <v/>
      </c>
      <c r="W295" s="66" t="str">
        <f>IF($E295=【設定】!$G$9,IF($J295="判定中",$M295,IF($J295="未完了",$M295,"")),"")</f>
        <v/>
      </c>
      <c r="X295" s="66" t="str">
        <f>IF($E295=【設定】!$G$10,IF($J295="○",$M295,""),"")</f>
        <v/>
      </c>
      <c r="Y295" s="66" t="str">
        <f>IF($E295=【設定】!$G$10,IF($J295="判定中",$M295,IF($J295="未完了",$M295,"")),"")</f>
        <v/>
      </c>
      <c r="Z295" s="66" t="str">
        <f>IF($E295=【設定】!$G$11,IF($J295="○",$M295,""),"")</f>
        <v/>
      </c>
      <c r="AA295" s="66" t="str">
        <f>IF($E295=【設定】!$G$11,IF($J295="判定中",$M295,IF($J295="未完了",$M295,"")),"")</f>
        <v/>
      </c>
    </row>
    <row r="296" spans="2:27" x14ac:dyDescent="0.2">
      <c r="B296" s="19">
        <f t="shared" si="68"/>
        <v>288</v>
      </c>
      <c r="C296" s="20" t="str">
        <f t="shared" si="66"/>
        <v/>
      </c>
      <c r="D296" s="48"/>
      <c r="E296" s="49"/>
      <c r="F296" s="50"/>
      <c r="G296" s="51"/>
      <c r="H296" s="52"/>
      <c r="I296" s="53"/>
      <c r="J296" s="54"/>
      <c r="K296" s="52"/>
      <c r="L296" s="47" t="str">
        <f>IF(J296="×",0,IF(I296="","",I296/(VLOOKUP(F296,【設定】!$C$6:$D$26,2,FALSE))))</f>
        <v/>
      </c>
      <c r="M296" s="64" t="str">
        <f>IF(J296="×",0,IF(I296="","",I296/(VLOOKUP(F296,【設定】!$C$6:$D$26,2,FALSE))*VLOOKUP(F296,【設定】!$C$6:$E$26,3,FALSE)))</f>
        <v/>
      </c>
      <c r="N296" s="66" t="str">
        <f t="shared" si="59"/>
        <v/>
      </c>
      <c r="O296" s="66" t="str">
        <f t="shared" si="60"/>
        <v/>
      </c>
      <c r="P296" s="66" t="str">
        <f t="shared" si="61"/>
        <v/>
      </c>
      <c r="Q296" s="66" t="str">
        <f t="shared" si="62"/>
        <v/>
      </c>
      <c r="R296" s="66" t="str">
        <f>IF($E296=【設定】!$G$7,IF($J296="○",$M296,""),"")</f>
        <v/>
      </c>
      <c r="S296" s="66" t="str">
        <f>IF($E296=【設定】!$G$7,IF($J296="判定中",$M296,IF($J296="未完了",$M296,"")),"")</f>
        <v/>
      </c>
      <c r="T296" s="66" t="str">
        <f>IF($E296=【設定】!$G$8,IF($J296="○",$M296,""),"")</f>
        <v/>
      </c>
      <c r="U296" s="66" t="str">
        <f>IF($E296=【設定】!$G$8,IF($J296="判定中",$M296,IF($J296="未完了",$M296,"")),"")</f>
        <v/>
      </c>
      <c r="V296" s="66" t="str">
        <f>IF($E296=【設定】!$G$9,IF($J296="○",$M296,""),"")</f>
        <v/>
      </c>
      <c r="W296" s="66" t="str">
        <f>IF($E296=【設定】!$G$9,IF($J296="判定中",$M296,IF($J296="未完了",$M296,"")),"")</f>
        <v/>
      </c>
      <c r="X296" s="66" t="str">
        <f>IF($E296=【設定】!$G$10,IF($J296="○",$M296,""),"")</f>
        <v/>
      </c>
      <c r="Y296" s="66" t="str">
        <f>IF($E296=【設定】!$G$10,IF($J296="判定中",$M296,IF($J296="未完了",$M296,"")),"")</f>
        <v/>
      </c>
      <c r="Z296" s="66" t="str">
        <f>IF($E296=【設定】!$G$11,IF($J296="○",$M296,""),"")</f>
        <v/>
      </c>
      <c r="AA296" s="66" t="str">
        <f>IF($E296=【設定】!$G$11,IF($J296="判定中",$M296,IF($J296="未完了",$M296,"")),"")</f>
        <v/>
      </c>
    </row>
    <row r="297" spans="2:27" x14ac:dyDescent="0.2">
      <c r="B297" s="19">
        <f t="shared" si="68"/>
        <v>289</v>
      </c>
      <c r="C297" s="20" t="str">
        <f t="shared" si="66"/>
        <v/>
      </c>
      <c r="D297" s="48"/>
      <c r="E297" s="49"/>
      <c r="F297" s="50"/>
      <c r="G297" s="51"/>
      <c r="H297" s="52"/>
      <c r="I297" s="53"/>
      <c r="J297" s="54"/>
      <c r="K297" s="52"/>
      <c r="L297" s="47" t="str">
        <f>IF(J297="×",0,IF(I297="","",I297/(VLOOKUP(F297,【設定】!$C$6:$D$26,2,FALSE))))</f>
        <v/>
      </c>
      <c r="M297" s="64" t="str">
        <f>IF(J297="×",0,IF(I297="","",I297/(VLOOKUP(F297,【設定】!$C$6:$D$26,2,FALSE))*VLOOKUP(F297,【設定】!$C$6:$E$26,3,FALSE)))</f>
        <v/>
      </c>
      <c r="N297" s="66" t="str">
        <f t="shared" si="59"/>
        <v/>
      </c>
      <c r="O297" s="66" t="str">
        <f t="shared" si="60"/>
        <v/>
      </c>
      <c r="P297" s="66" t="str">
        <f t="shared" si="61"/>
        <v/>
      </c>
      <c r="Q297" s="66" t="str">
        <f t="shared" si="62"/>
        <v/>
      </c>
      <c r="R297" s="66" t="str">
        <f>IF($E297=【設定】!$G$7,IF($J297="○",$M297,""),"")</f>
        <v/>
      </c>
      <c r="S297" s="66" t="str">
        <f>IF($E297=【設定】!$G$7,IF($J297="判定中",$M297,IF($J297="未完了",$M297,"")),"")</f>
        <v/>
      </c>
      <c r="T297" s="66" t="str">
        <f>IF($E297=【設定】!$G$8,IF($J297="○",$M297,""),"")</f>
        <v/>
      </c>
      <c r="U297" s="66" t="str">
        <f>IF($E297=【設定】!$G$8,IF($J297="判定中",$M297,IF($J297="未完了",$M297,"")),"")</f>
        <v/>
      </c>
      <c r="V297" s="66" t="str">
        <f>IF($E297=【設定】!$G$9,IF($J297="○",$M297,""),"")</f>
        <v/>
      </c>
      <c r="W297" s="66" t="str">
        <f>IF($E297=【設定】!$G$9,IF($J297="判定中",$M297,IF($J297="未完了",$M297,"")),"")</f>
        <v/>
      </c>
      <c r="X297" s="66" t="str">
        <f>IF($E297=【設定】!$G$10,IF($J297="○",$M297,""),"")</f>
        <v/>
      </c>
      <c r="Y297" s="66" t="str">
        <f>IF($E297=【設定】!$G$10,IF($J297="判定中",$M297,IF($J297="未完了",$M297,"")),"")</f>
        <v/>
      </c>
      <c r="Z297" s="66" t="str">
        <f>IF($E297=【設定】!$G$11,IF($J297="○",$M297,""),"")</f>
        <v/>
      </c>
      <c r="AA297" s="66" t="str">
        <f>IF($E297=【設定】!$G$11,IF($J297="判定中",$M297,IF($J297="未完了",$M297,"")),"")</f>
        <v/>
      </c>
    </row>
    <row r="298" spans="2:27" x14ac:dyDescent="0.2">
      <c r="B298" s="19">
        <f t="shared" si="68"/>
        <v>290</v>
      </c>
      <c r="C298" s="20" t="str">
        <f t="shared" si="66"/>
        <v/>
      </c>
      <c r="D298" s="48"/>
      <c r="E298" s="49"/>
      <c r="F298" s="50"/>
      <c r="G298" s="51"/>
      <c r="H298" s="52"/>
      <c r="I298" s="53"/>
      <c r="J298" s="54"/>
      <c r="K298" s="52"/>
      <c r="L298" s="47" t="str">
        <f>IF(J298="×",0,IF(I298="","",I298/(VLOOKUP(F298,【設定】!$C$6:$D$26,2,FALSE))))</f>
        <v/>
      </c>
      <c r="M298" s="64" t="str">
        <f>IF(J298="×",0,IF(I298="","",I298/(VLOOKUP(F298,【設定】!$C$6:$D$26,2,FALSE))*VLOOKUP(F298,【設定】!$C$6:$E$26,3,FALSE)))</f>
        <v/>
      </c>
      <c r="N298" s="66" t="str">
        <f t="shared" si="59"/>
        <v/>
      </c>
      <c r="O298" s="66" t="str">
        <f t="shared" si="60"/>
        <v/>
      </c>
      <c r="P298" s="66" t="str">
        <f t="shared" si="61"/>
        <v/>
      </c>
      <c r="Q298" s="66" t="str">
        <f t="shared" si="62"/>
        <v/>
      </c>
      <c r="R298" s="66" t="str">
        <f>IF($E298=【設定】!$G$7,IF($J298="○",$M298,""),"")</f>
        <v/>
      </c>
      <c r="S298" s="66" t="str">
        <f>IF($E298=【設定】!$G$7,IF($J298="判定中",$M298,IF($J298="未完了",$M298,"")),"")</f>
        <v/>
      </c>
      <c r="T298" s="66" t="str">
        <f>IF($E298=【設定】!$G$8,IF($J298="○",$M298,""),"")</f>
        <v/>
      </c>
      <c r="U298" s="66" t="str">
        <f>IF($E298=【設定】!$G$8,IF($J298="判定中",$M298,IF($J298="未完了",$M298,"")),"")</f>
        <v/>
      </c>
      <c r="V298" s="66" t="str">
        <f>IF($E298=【設定】!$G$9,IF($J298="○",$M298,""),"")</f>
        <v/>
      </c>
      <c r="W298" s="66" t="str">
        <f>IF($E298=【設定】!$G$9,IF($J298="判定中",$M298,IF($J298="未完了",$M298,"")),"")</f>
        <v/>
      </c>
      <c r="X298" s="66" t="str">
        <f>IF($E298=【設定】!$G$10,IF($J298="○",$M298,""),"")</f>
        <v/>
      </c>
      <c r="Y298" s="66" t="str">
        <f>IF($E298=【設定】!$G$10,IF($J298="判定中",$M298,IF($J298="未完了",$M298,"")),"")</f>
        <v/>
      </c>
      <c r="Z298" s="66" t="str">
        <f>IF($E298=【設定】!$G$11,IF($J298="○",$M298,""),"")</f>
        <v/>
      </c>
      <c r="AA298" s="66" t="str">
        <f>IF($E298=【設定】!$G$11,IF($J298="判定中",$M298,IF($J298="未完了",$M298,"")),"")</f>
        <v/>
      </c>
    </row>
    <row r="299" spans="2:27" x14ac:dyDescent="0.2">
      <c r="B299" s="19">
        <f t="shared" si="68"/>
        <v>291</v>
      </c>
      <c r="C299" s="20" t="str">
        <f t="shared" si="66"/>
        <v/>
      </c>
      <c r="D299" s="48"/>
      <c r="E299" s="49"/>
      <c r="F299" s="50"/>
      <c r="G299" s="51"/>
      <c r="H299" s="52"/>
      <c r="I299" s="53"/>
      <c r="J299" s="54"/>
      <c r="K299" s="52"/>
      <c r="L299" s="47" t="str">
        <f>IF(J299="×",0,IF(I299="","",I299/(VLOOKUP(F299,【設定】!$C$6:$D$26,2,FALSE))))</f>
        <v/>
      </c>
      <c r="M299" s="64" t="str">
        <f>IF(J299="×",0,IF(I299="","",I299/(VLOOKUP(F299,【設定】!$C$6:$D$26,2,FALSE))*VLOOKUP(F299,【設定】!$C$6:$E$26,3,FALSE)))</f>
        <v/>
      </c>
      <c r="N299" s="66" t="str">
        <f t="shared" si="59"/>
        <v/>
      </c>
      <c r="O299" s="66" t="str">
        <f t="shared" si="60"/>
        <v/>
      </c>
      <c r="P299" s="66" t="str">
        <f t="shared" si="61"/>
        <v/>
      </c>
      <c r="Q299" s="66" t="str">
        <f t="shared" si="62"/>
        <v/>
      </c>
      <c r="R299" s="66" t="str">
        <f>IF($E299=【設定】!$G$7,IF($J299="○",$M299,""),"")</f>
        <v/>
      </c>
      <c r="S299" s="66" t="str">
        <f>IF($E299=【設定】!$G$7,IF($J299="判定中",$M299,IF($J299="未完了",$M299,"")),"")</f>
        <v/>
      </c>
      <c r="T299" s="66" t="str">
        <f>IF($E299=【設定】!$G$8,IF($J299="○",$M299,""),"")</f>
        <v/>
      </c>
      <c r="U299" s="66" t="str">
        <f>IF($E299=【設定】!$G$8,IF($J299="判定中",$M299,IF($J299="未完了",$M299,"")),"")</f>
        <v/>
      </c>
      <c r="V299" s="66" t="str">
        <f>IF($E299=【設定】!$G$9,IF($J299="○",$M299,""),"")</f>
        <v/>
      </c>
      <c r="W299" s="66" t="str">
        <f>IF($E299=【設定】!$G$9,IF($J299="判定中",$M299,IF($J299="未完了",$M299,"")),"")</f>
        <v/>
      </c>
      <c r="X299" s="66" t="str">
        <f>IF($E299=【設定】!$G$10,IF($J299="○",$M299,""),"")</f>
        <v/>
      </c>
      <c r="Y299" s="66" t="str">
        <f>IF($E299=【設定】!$G$10,IF($J299="判定中",$M299,IF($J299="未完了",$M299,"")),"")</f>
        <v/>
      </c>
      <c r="Z299" s="66" t="str">
        <f>IF($E299=【設定】!$G$11,IF($J299="○",$M299,""),"")</f>
        <v/>
      </c>
      <c r="AA299" s="66" t="str">
        <f>IF($E299=【設定】!$G$11,IF($J299="判定中",$M299,IF($J299="未完了",$M299,"")),"")</f>
        <v/>
      </c>
    </row>
    <row r="300" spans="2:27" x14ac:dyDescent="0.2">
      <c r="B300" s="19">
        <f t="shared" si="68"/>
        <v>292</v>
      </c>
      <c r="C300" s="20" t="str">
        <f t="shared" si="66"/>
        <v/>
      </c>
      <c r="D300" s="48"/>
      <c r="E300" s="49"/>
      <c r="F300" s="50"/>
      <c r="G300" s="51"/>
      <c r="H300" s="52"/>
      <c r="I300" s="53"/>
      <c r="J300" s="54"/>
      <c r="K300" s="52"/>
      <c r="L300" s="47" t="str">
        <f>IF(J300="×",0,IF(I300="","",I300/(VLOOKUP(F300,【設定】!$C$6:$D$26,2,FALSE))))</f>
        <v/>
      </c>
      <c r="M300" s="64" t="str">
        <f>IF(J300="×",0,IF(I300="","",I300/(VLOOKUP(F300,【設定】!$C$6:$D$26,2,FALSE))*VLOOKUP(F300,【設定】!$C$6:$E$26,3,FALSE)))</f>
        <v/>
      </c>
      <c r="N300" s="66" t="str">
        <f t="shared" si="59"/>
        <v/>
      </c>
      <c r="O300" s="66" t="str">
        <f t="shared" si="60"/>
        <v/>
      </c>
      <c r="P300" s="66" t="str">
        <f t="shared" si="61"/>
        <v/>
      </c>
      <c r="Q300" s="66" t="str">
        <f t="shared" si="62"/>
        <v/>
      </c>
      <c r="R300" s="66" t="str">
        <f>IF($E300=【設定】!$G$7,IF($J300="○",$M300,""),"")</f>
        <v/>
      </c>
      <c r="S300" s="66" t="str">
        <f>IF($E300=【設定】!$G$7,IF($J300="判定中",$M300,IF($J300="未完了",$M300,"")),"")</f>
        <v/>
      </c>
      <c r="T300" s="66" t="str">
        <f>IF($E300=【設定】!$G$8,IF($J300="○",$M300,""),"")</f>
        <v/>
      </c>
      <c r="U300" s="66" t="str">
        <f>IF($E300=【設定】!$G$8,IF($J300="判定中",$M300,IF($J300="未完了",$M300,"")),"")</f>
        <v/>
      </c>
      <c r="V300" s="66" t="str">
        <f>IF($E300=【設定】!$G$9,IF($J300="○",$M300,""),"")</f>
        <v/>
      </c>
      <c r="W300" s="66" t="str">
        <f>IF($E300=【設定】!$G$9,IF($J300="判定中",$M300,IF($J300="未完了",$M300,"")),"")</f>
        <v/>
      </c>
      <c r="X300" s="66" t="str">
        <f>IF($E300=【設定】!$G$10,IF($J300="○",$M300,""),"")</f>
        <v/>
      </c>
      <c r="Y300" s="66" t="str">
        <f>IF($E300=【設定】!$G$10,IF($J300="判定中",$M300,IF($J300="未完了",$M300,"")),"")</f>
        <v/>
      </c>
      <c r="Z300" s="66" t="str">
        <f>IF($E300=【設定】!$G$11,IF($J300="○",$M300,""),"")</f>
        <v/>
      </c>
      <c r="AA300" s="66" t="str">
        <f>IF($E300=【設定】!$G$11,IF($J300="判定中",$M300,IF($J300="未完了",$M300,"")),"")</f>
        <v/>
      </c>
    </row>
    <row r="301" spans="2:27" x14ac:dyDescent="0.2">
      <c r="B301" s="19">
        <f t="shared" si="68"/>
        <v>293</v>
      </c>
      <c r="C301" s="20" t="str">
        <f t="shared" ref="C301" si="69">IF(D301="","",TEXT(D301,"YYYY年MM月"))</f>
        <v/>
      </c>
      <c r="D301" s="48"/>
      <c r="E301" s="49"/>
      <c r="F301" s="50"/>
      <c r="G301" s="51"/>
      <c r="H301" s="52"/>
      <c r="I301" s="53"/>
      <c r="J301" s="54"/>
      <c r="K301" s="52"/>
      <c r="L301" s="47" t="str">
        <f>IF(J301="×",0,IF(I301="","",I301/(VLOOKUP(F301,【設定】!$C$6:$D$26,2,FALSE))))</f>
        <v/>
      </c>
      <c r="M301" s="64" t="str">
        <f>IF(J301="×",0,IF(I301="","",I301/(VLOOKUP(F301,【設定】!$C$6:$D$26,2,FALSE))*VLOOKUP(F301,【設定】!$C$6:$E$26,3,FALSE)))</f>
        <v/>
      </c>
      <c r="N301" s="66" t="str">
        <f t="shared" si="59"/>
        <v/>
      </c>
      <c r="O301" s="66" t="str">
        <f t="shared" si="60"/>
        <v/>
      </c>
      <c r="P301" s="66" t="str">
        <f t="shared" si="61"/>
        <v/>
      </c>
      <c r="Q301" s="66" t="str">
        <f t="shared" si="62"/>
        <v/>
      </c>
      <c r="R301" s="66" t="str">
        <f>IF($E301=【設定】!$G$7,IF($J301="○",$M301,""),"")</f>
        <v/>
      </c>
      <c r="S301" s="66" t="str">
        <f>IF($E301=【設定】!$G$7,IF($J301="判定中",$M301,IF($J301="未完了",$M301,"")),"")</f>
        <v/>
      </c>
      <c r="T301" s="66" t="str">
        <f>IF($E301=【設定】!$G$8,IF($J301="○",$M301,""),"")</f>
        <v/>
      </c>
      <c r="U301" s="66" t="str">
        <f>IF($E301=【設定】!$G$8,IF($J301="判定中",$M301,IF($J301="未完了",$M301,"")),"")</f>
        <v/>
      </c>
      <c r="V301" s="66" t="str">
        <f>IF($E301=【設定】!$G$9,IF($J301="○",$M301,""),"")</f>
        <v/>
      </c>
      <c r="W301" s="66" t="str">
        <f>IF($E301=【設定】!$G$9,IF($J301="判定中",$M301,IF($J301="未完了",$M301,"")),"")</f>
        <v/>
      </c>
      <c r="X301" s="66" t="str">
        <f>IF($E301=【設定】!$G$10,IF($J301="○",$M301,""),"")</f>
        <v/>
      </c>
      <c r="Y301" s="66" t="str">
        <f>IF($E301=【設定】!$G$10,IF($J301="判定中",$M301,IF($J301="未完了",$M301,"")),"")</f>
        <v/>
      </c>
      <c r="Z301" s="66" t="str">
        <f>IF($E301=【設定】!$G$11,IF($J301="○",$M301,""),"")</f>
        <v/>
      </c>
      <c r="AA301" s="66" t="str">
        <f>IF($E301=【設定】!$G$11,IF($J301="判定中",$M301,IF($J301="未完了",$M301,"")),"")</f>
        <v/>
      </c>
    </row>
    <row r="302" spans="2:27" x14ac:dyDescent="0.2">
      <c r="B302" s="19">
        <f t="shared" si="68"/>
        <v>294</v>
      </c>
      <c r="C302" s="20" t="str">
        <f t="shared" ref="C302:C307" si="70">IF(D302="","",TEXT(D302,"YYYY年MM月"))</f>
        <v/>
      </c>
      <c r="D302" s="48"/>
      <c r="E302" s="49"/>
      <c r="F302" s="50"/>
      <c r="G302" s="51"/>
      <c r="H302" s="52"/>
      <c r="I302" s="53"/>
      <c r="J302" s="54"/>
      <c r="K302" s="52"/>
      <c r="L302" s="47" t="str">
        <f>IF(J302="×",0,IF(I302="","",I302/(VLOOKUP(F302,【設定】!$C$6:$D$26,2,FALSE))))</f>
        <v/>
      </c>
      <c r="M302" s="64" t="str">
        <f>IF(J302="×",0,IF(I302="","",I302/(VLOOKUP(F302,【設定】!$C$6:$D$26,2,FALSE))*VLOOKUP(F302,【設定】!$C$6:$E$26,3,FALSE)))</f>
        <v/>
      </c>
      <c r="N302" s="66" t="str">
        <f t="shared" si="59"/>
        <v/>
      </c>
      <c r="O302" s="66" t="str">
        <f t="shared" si="60"/>
        <v/>
      </c>
      <c r="P302" s="66" t="str">
        <f t="shared" si="61"/>
        <v/>
      </c>
      <c r="Q302" s="66" t="str">
        <f t="shared" si="62"/>
        <v/>
      </c>
      <c r="R302" s="66" t="str">
        <f>IF($E302=【設定】!$G$7,IF($J302="○",$M302,""),"")</f>
        <v/>
      </c>
      <c r="S302" s="66" t="str">
        <f>IF($E302=【設定】!$G$7,IF($J302="判定中",$M302,IF($J302="未完了",$M302,"")),"")</f>
        <v/>
      </c>
      <c r="T302" s="66" t="str">
        <f>IF($E302=【設定】!$G$8,IF($J302="○",$M302,""),"")</f>
        <v/>
      </c>
      <c r="U302" s="66" t="str">
        <f>IF($E302=【設定】!$G$8,IF($J302="判定中",$M302,IF($J302="未完了",$M302,"")),"")</f>
        <v/>
      </c>
      <c r="V302" s="66" t="str">
        <f>IF($E302=【設定】!$G$9,IF($J302="○",$M302,""),"")</f>
        <v/>
      </c>
      <c r="W302" s="66" t="str">
        <f>IF($E302=【設定】!$G$9,IF($J302="判定中",$M302,IF($J302="未完了",$M302,"")),"")</f>
        <v/>
      </c>
      <c r="X302" s="66" t="str">
        <f>IF($E302=【設定】!$G$10,IF($J302="○",$M302,""),"")</f>
        <v/>
      </c>
      <c r="Y302" s="66" t="str">
        <f>IF($E302=【設定】!$G$10,IF($J302="判定中",$M302,IF($J302="未完了",$M302,"")),"")</f>
        <v/>
      </c>
      <c r="Z302" s="66" t="str">
        <f>IF($E302=【設定】!$G$11,IF($J302="○",$M302,""),"")</f>
        <v/>
      </c>
      <c r="AA302" s="66" t="str">
        <f>IF($E302=【設定】!$G$11,IF($J302="判定中",$M302,IF($J302="未完了",$M302,"")),"")</f>
        <v/>
      </c>
    </row>
    <row r="303" spans="2:27" x14ac:dyDescent="0.2">
      <c r="B303" s="19">
        <f t="shared" si="68"/>
        <v>295</v>
      </c>
      <c r="C303" s="20" t="str">
        <f t="shared" si="70"/>
        <v/>
      </c>
      <c r="D303" s="48"/>
      <c r="E303" s="49"/>
      <c r="F303" s="50"/>
      <c r="G303" s="51"/>
      <c r="H303" s="52"/>
      <c r="I303" s="53"/>
      <c r="J303" s="54"/>
      <c r="K303" s="52"/>
      <c r="L303" s="47" t="str">
        <f>IF(J303="×",0,IF(I303="","",I303/(VLOOKUP(F303,【設定】!$C$6:$D$26,2,FALSE))))</f>
        <v/>
      </c>
      <c r="M303" s="64" t="str">
        <f>IF(J303="×",0,IF(I303="","",I303/(VLOOKUP(F303,【設定】!$C$6:$D$26,2,FALSE))*VLOOKUP(F303,【設定】!$C$6:$E$26,3,FALSE)))</f>
        <v/>
      </c>
      <c r="N303" s="66" t="str">
        <f t="shared" si="59"/>
        <v/>
      </c>
      <c r="O303" s="66" t="str">
        <f t="shared" si="60"/>
        <v/>
      </c>
      <c r="P303" s="66" t="str">
        <f t="shared" si="61"/>
        <v/>
      </c>
      <c r="Q303" s="66" t="str">
        <f t="shared" si="62"/>
        <v/>
      </c>
      <c r="R303" s="66" t="str">
        <f>IF($E303=【設定】!$G$7,IF($J303="○",$M303,""),"")</f>
        <v/>
      </c>
      <c r="S303" s="66" t="str">
        <f>IF($E303=【設定】!$G$7,IF($J303="判定中",$M303,IF($J303="未完了",$M303,"")),"")</f>
        <v/>
      </c>
      <c r="T303" s="66" t="str">
        <f>IF($E303=【設定】!$G$8,IF($J303="○",$M303,""),"")</f>
        <v/>
      </c>
      <c r="U303" s="66" t="str">
        <f>IF($E303=【設定】!$G$8,IF($J303="判定中",$M303,IF($J303="未完了",$M303,"")),"")</f>
        <v/>
      </c>
      <c r="V303" s="66" t="str">
        <f>IF($E303=【設定】!$G$9,IF($J303="○",$M303,""),"")</f>
        <v/>
      </c>
      <c r="W303" s="66" t="str">
        <f>IF($E303=【設定】!$G$9,IF($J303="判定中",$M303,IF($J303="未完了",$M303,"")),"")</f>
        <v/>
      </c>
      <c r="X303" s="66" t="str">
        <f>IF($E303=【設定】!$G$10,IF($J303="○",$M303,""),"")</f>
        <v/>
      </c>
      <c r="Y303" s="66" t="str">
        <f>IF($E303=【設定】!$G$10,IF($J303="判定中",$M303,IF($J303="未完了",$M303,"")),"")</f>
        <v/>
      </c>
      <c r="Z303" s="66" t="str">
        <f>IF($E303=【設定】!$G$11,IF($J303="○",$M303,""),"")</f>
        <v/>
      </c>
      <c r="AA303" s="66" t="str">
        <f>IF($E303=【設定】!$G$11,IF($J303="判定中",$M303,IF($J303="未完了",$M303,"")),"")</f>
        <v/>
      </c>
    </row>
    <row r="304" spans="2:27" x14ac:dyDescent="0.2">
      <c r="B304" s="19">
        <f t="shared" si="68"/>
        <v>296</v>
      </c>
      <c r="C304" s="20" t="str">
        <f t="shared" si="70"/>
        <v/>
      </c>
      <c r="D304" s="48"/>
      <c r="E304" s="49"/>
      <c r="F304" s="50"/>
      <c r="G304" s="51"/>
      <c r="H304" s="52"/>
      <c r="I304" s="53"/>
      <c r="J304" s="54"/>
      <c r="K304" s="52"/>
      <c r="L304" s="47" t="str">
        <f>IF(J304="×",0,IF(I304="","",I304/(VLOOKUP(F304,【設定】!$C$6:$D$26,2,FALSE))))</f>
        <v/>
      </c>
      <c r="M304" s="64" t="str">
        <f>IF(J304="×",0,IF(I304="","",I304/(VLOOKUP(F304,【設定】!$C$6:$D$26,2,FALSE))*VLOOKUP(F304,【設定】!$C$6:$E$26,3,FALSE)))</f>
        <v/>
      </c>
      <c r="N304" s="66" t="str">
        <f t="shared" si="59"/>
        <v/>
      </c>
      <c r="O304" s="66" t="str">
        <f t="shared" si="60"/>
        <v/>
      </c>
      <c r="P304" s="66" t="str">
        <f t="shared" si="61"/>
        <v/>
      </c>
      <c r="Q304" s="66" t="str">
        <f t="shared" si="62"/>
        <v/>
      </c>
      <c r="R304" s="66" t="str">
        <f>IF($E304=【設定】!$G$7,IF($J304="○",$M304,""),"")</f>
        <v/>
      </c>
      <c r="S304" s="66" t="str">
        <f>IF($E304=【設定】!$G$7,IF($J304="判定中",$M304,IF($J304="未完了",$M304,"")),"")</f>
        <v/>
      </c>
      <c r="T304" s="66" t="str">
        <f>IF($E304=【設定】!$G$8,IF($J304="○",$M304,""),"")</f>
        <v/>
      </c>
      <c r="U304" s="66" t="str">
        <f>IF($E304=【設定】!$G$8,IF($J304="判定中",$M304,IF($J304="未完了",$M304,"")),"")</f>
        <v/>
      </c>
      <c r="V304" s="66" t="str">
        <f>IF($E304=【設定】!$G$9,IF($J304="○",$M304,""),"")</f>
        <v/>
      </c>
      <c r="W304" s="66" t="str">
        <f>IF($E304=【設定】!$G$9,IF($J304="判定中",$M304,IF($J304="未完了",$M304,"")),"")</f>
        <v/>
      </c>
      <c r="X304" s="66" t="str">
        <f>IF($E304=【設定】!$G$10,IF($J304="○",$M304,""),"")</f>
        <v/>
      </c>
      <c r="Y304" s="66" t="str">
        <f>IF($E304=【設定】!$G$10,IF($J304="判定中",$M304,IF($J304="未完了",$M304,"")),"")</f>
        <v/>
      </c>
      <c r="Z304" s="66" t="str">
        <f>IF($E304=【設定】!$G$11,IF($J304="○",$M304,""),"")</f>
        <v/>
      </c>
      <c r="AA304" s="66" t="str">
        <f>IF($E304=【設定】!$G$11,IF($J304="判定中",$M304,IF($J304="未完了",$M304,"")),"")</f>
        <v/>
      </c>
    </row>
    <row r="305" spans="2:27" x14ac:dyDescent="0.2">
      <c r="B305" s="19">
        <f t="shared" si="68"/>
        <v>297</v>
      </c>
      <c r="C305" s="20" t="str">
        <f t="shared" si="70"/>
        <v/>
      </c>
      <c r="D305" s="48"/>
      <c r="E305" s="49"/>
      <c r="F305" s="50"/>
      <c r="G305" s="51"/>
      <c r="H305" s="52"/>
      <c r="I305" s="53"/>
      <c r="J305" s="54"/>
      <c r="K305" s="52"/>
      <c r="L305" s="47" t="str">
        <f>IF(J305="×",0,IF(I305="","",I305/(VLOOKUP(F305,【設定】!$C$6:$D$26,2,FALSE))))</f>
        <v/>
      </c>
      <c r="M305" s="64" t="str">
        <f>IF(J305="×",0,IF(I305="","",I305/(VLOOKUP(F305,【設定】!$C$6:$D$26,2,FALSE))*VLOOKUP(F305,【設定】!$C$6:$E$26,3,FALSE)))</f>
        <v/>
      </c>
      <c r="N305" s="66" t="str">
        <f t="shared" si="59"/>
        <v/>
      </c>
      <c r="O305" s="66" t="str">
        <f t="shared" si="60"/>
        <v/>
      </c>
      <c r="P305" s="66" t="str">
        <f t="shared" si="61"/>
        <v/>
      </c>
      <c r="Q305" s="66" t="str">
        <f t="shared" si="62"/>
        <v/>
      </c>
      <c r="R305" s="66" t="str">
        <f>IF($E305=【設定】!$G$7,IF($J305="○",$M305,""),"")</f>
        <v/>
      </c>
      <c r="S305" s="66" t="str">
        <f>IF($E305=【設定】!$G$7,IF($J305="判定中",$M305,IF($J305="未完了",$M305,"")),"")</f>
        <v/>
      </c>
      <c r="T305" s="66" t="str">
        <f>IF($E305=【設定】!$G$8,IF($J305="○",$M305,""),"")</f>
        <v/>
      </c>
      <c r="U305" s="66" t="str">
        <f>IF($E305=【設定】!$G$8,IF($J305="判定中",$M305,IF($J305="未完了",$M305,"")),"")</f>
        <v/>
      </c>
      <c r="V305" s="66" t="str">
        <f>IF($E305=【設定】!$G$9,IF($J305="○",$M305,""),"")</f>
        <v/>
      </c>
      <c r="W305" s="66" t="str">
        <f>IF($E305=【設定】!$G$9,IF($J305="判定中",$M305,IF($J305="未完了",$M305,"")),"")</f>
        <v/>
      </c>
      <c r="X305" s="66" t="str">
        <f>IF($E305=【設定】!$G$10,IF($J305="○",$M305,""),"")</f>
        <v/>
      </c>
      <c r="Y305" s="66" t="str">
        <f>IF($E305=【設定】!$G$10,IF($J305="判定中",$M305,IF($J305="未完了",$M305,"")),"")</f>
        <v/>
      </c>
      <c r="Z305" s="66" t="str">
        <f>IF($E305=【設定】!$G$11,IF($J305="○",$M305,""),"")</f>
        <v/>
      </c>
      <c r="AA305" s="66" t="str">
        <f>IF($E305=【設定】!$G$11,IF($J305="判定中",$M305,IF($J305="未完了",$M305,"")),"")</f>
        <v/>
      </c>
    </row>
    <row r="306" spans="2:27" x14ac:dyDescent="0.2">
      <c r="B306" s="19">
        <f t="shared" si="68"/>
        <v>298</v>
      </c>
      <c r="C306" s="20" t="str">
        <f t="shared" si="70"/>
        <v/>
      </c>
      <c r="D306" s="48"/>
      <c r="E306" s="49"/>
      <c r="F306" s="50"/>
      <c r="G306" s="51"/>
      <c r="H306" s="52"/>
      <c r="I306" s="53"/>
      <c r="J306" s="54"/>
      <c r="K306" s="52"/>
      <c r="L306" s="47" t="str">
        <f>IF(J306="×",0,IF(I306="","",I306/(VLOOKUP(F306,【設定】!$C$6:$D$26,2,FALSE))))</f>
        <v/>
      </c>
      <c r="M306" s="64" t="str">
        <f>IF(J306="×",0,IF(I306="","",I306/(VLOOKUP(F306,【設定】!$C$6:$D$26,2,FALSE))*VLOOKUP(F306,【設定】!$C$6:$E$26,3,FALSE)))</f>
        <v/>
      </c>
      <c r="N306" s="66" t="str">
        <f t="shared" si="59"/>
        <v/>
      </c>
      <c r="O306" s="66" t="str">
        <f t="shared" si="60"/>
        <v/>
      </c>
      <c r="P306" s="66" t="str">
        <f t="shared" si="61"/>
        <v/>
      </c>
      <c r="Q306" s="66" t="str">
        <f t="shared" si="62"/>
        <v/>
      </c>
      <c r="R306" s="66" t="str">
        <f>IF($E306=【設定】!$G$7,IF($J306="○",$M306,""),"")</f>
        <v/>
      </c>
      <c r="S306" s="66" t="str">
        <f>IF($E306=【設定】!$G$7,IF($J306="判定中",$M306,IF($J306="未完了",$M306,"")),"")</f>
        <v/>
      </c>
      <c r="T306" s="66" t="str">
        <f>IF($E306=【設定】!$G$8,IF($J306="○",$M306,""),"")</f>
        <v/>
      </c>
      <c r="U306" s="66" t="str">
        <f>IF($E306=【設定】!$G$8,IF($J306="判定中",$M306,IF($J306="未完了",$M306,"")),"")</f>
        <v/>
      </c>
      <c r="V306" s="66" t="str">
        <f>IF($E306=【設定】!$G$9,IF($J306="○",$M306,""),"")</f>
        <v/>
      </c>
      <c r="W306" s="66" t="str">
        <f>IF($E306=【設定】!$G$9,IF($J306="判定中",$M306,IF($J306="未完了",$M306,"")),"")</f>
        <v/>
      </c>
      <c r="X306" s="66" t="str">
        <f>IF($E306=【設定】!$G$10,IF($J306="○",$M306,""),"")</f>
        <v/>
      </c>
      <c r="Y306" s="66" t="str">
        <f>IF($E306=【設定】!$G$10,IF($J306="判定中",$M306,IF($J306="未完了",$M306,"")),"")</f>
        <v/>
      </c>
      <c r="Z306" s="66" t="str">
        <f>IF($E306=【設定】!$G$11,IF($J306="○",$M306,""),"")</f>
        <v/>
      </c>
      <c r="AA306" s="66" t="str">
        <f>IF($E306=【設定】!$G$11,IF($J306="判定中",$M306,IF($J306="未完了",$M306,"")),"")</f>
        <v/>
      </c>
    </row>
    <row r="307" spans="2:27" x14ac:dyDescent="0.2">
      <c r="B307" s="19">
        <f t="shared" si="68"/>
        <v>299</v>
      </c>
      <c r="C307" s="20" t="str">
        <f t="shared" si="70"/>
        <v/>
      </c>
      <c r="D307" s="48"/>
      <c r="E307" s="49"/>
      <c r="F307" s="50"/>
      <c r="G307" s="51"/>
      <c r="H307" s="52"/>
      <c r="I307" s="53"/>
      <c r="J307" s="54"/>
      <c r="K307" s="52"/>
      <c r="L307" s="47" t="str">
        <f>IF(J307="×",0,IF(I307="","",I307/(VLOOKUP(F307,【設定】!$C$6:$D$26,2,FALSE))))</f>
        <v/>
      </c>
      <c r="M307" s="64" t="str">
        <f>IF(J307="×",0,IF(I307="","",I307/(VLOOKUP(F307,【設定】!$C$6:$D$26,2,FALSE))*VLOOKUP(F307,【設定】!$C$6:$E$26,3,FALSE)))</f>
        <v/>
      </c>
      <c r="N307" s="66" t="str">
        <f t="shared" si="59"/>
        <v/>
      </c>
      <c r="O307" s="66" t="str">
        <f t="shared" si="60"/>
        <v/>
      </c>
      <c r="P307" s="66" t="str">
        <f t="shared" si="61"/>
        <v/>
      </c>
      <c r="Q307" s="66" t="str">
        <f t="shared" si="62"/>
        <v/>
      </c>
      <c r="R307" s="66" t="str">
        <f>IF($E307=【設定】!$G$7,IF($J307="○",$M307,""),"")</f>
        <v/>
      </c>
      <c r="S307" s="66" t="str">
        <f>IF($E307=【設定】!$G$7,IF($J307="判定中",$M307,IF($J307="未完了",$M307,"")),"")</f>
        <v/>
      </c>
      <c r="T307" s="66" t="str">
        <f>IF($E307=【設定】!$G$8,IF($J307="○",$M307,""),"")</f>
        <v/>
      </c>
      <c r="U307" s="66" t="str">
        <f>IF($E307=【設定】!$G$8,IF($J307="判定中",$M307,IF($J307="未完了",$M307,"")),"")</f>
        <v/>
      </c>
      <c r="V307" s="66" t="str">
        <f>IF($E307=【設定】!$G$9,IF($J307="○",$M307,""),"")</f>
        <v/>
      </c>
      <c r="W307" s="66" t="str">
        <f>IF($E307=【設定】!$G$9,IF($J307="判定中",$M307,IF($J307="未完了",$M307,"")),"")</f>
        <v/>
      </c>
      <c r="X307" s="66" t="str">
        <f>IF($E307=【設定】!$G$10,IF($J307="○",$M307,""),"")</f>
        <v/>
      </c>
      <c r="Y307" s="66" t="str">
        <f>IF($E307=【設定】!$G$10,IF($J307="判定中",$M307,IF($J307="未完了",$M307,"")),"")</f>
        <v/>
      </c>
      <c r="Z307" s="66" t="str">
        <f>IF($E307=【設定】!$G$11,IF($J307="○",$M307,""),"")</f>
        <v/>
      </c>
      <c r="AA307" s="66" t="str">
        <f>IF($E307=【設定】!$G$11,IF($J307="判定中",$M307,IF($J307="未完了",$M307,"")),"")</f>
        <v/>
      </c>
    </row>
    <row r="308" spans="2:27" x14ac:dyDescent="0.2">
      <c r="B308" s="22">
        <f t="shared" si="68"/>
        <v>300</v>
      </c>
      <c r="C308" s="55" t="str">
        <f t="shared" ref="C308" si="71">IF(D308="","",TEXT(D308,"YYYY年MM月"))</f>
        <v/>
      </c>
      <c r="D308" s="56"/>
      <c r="E308" s="56"/>
      <c r="F308" s="57"/>
      <c r="G308" s="58"/>
      <c r="H308" s="59"/>
      <c r="I308" s="60"/>
      <c r="J308" s="58"/>
      <c r="K308" s="59"/>
      <c r="L308" s="61" t="str">
        <f>IF(J308="×",0,IF(I308="","",I308/(VLOOKUP(F308,【設定】!$C$6:$D$26,2,FALSE))))</f>
        <v/>
      </c>
      <c r="M308" s="62" t="str">
        <f>IF(J308="×",0,IF(I308="","",I308/(VLOOKUP(F308,【設定】!$C$6:$D$26,2,FALSE))*VLOOKUP(F308,【設定】!$C$6:$E$26,3,FALSE)))</f>
        <v/>
      </c>
      <c r="N308" s="66" t="str">
        <f t="shared" si="59"/>
        <v/>
      </c>
      <c r="O308" s="66" t="str">
        <f t="shared" si="60"/>
        <v/>
      </c>
      <c r="P308" s="66" t="str">
        <f t="shared" si="61"/>
        <v/>
      </c>
      <c r="Q308" s="66" t="str">
        <f t="shared" si="62"/>
        <v/>
      </c>
      <c r="R308" s="66" t="str">
        <f>IF($E308=【設定】!$G$7,IF($J308="○",$M308,""),"")</f>
        <v/>
      </c>
      <c r="S308" s="66" t="str">
        <f>IF($E308=【設定】!$G$7,IF($J308="判定中",$M308,IF($J308="未完了",$M308,"")),"")</f>
        <v/>
      </c>
      <c r="T308" s="66" t="str">
        <f>IF($E308=【設定】!$G$8,IF($J308="○",$M308,""),"")</f>
        <v/>
      </c>
      <c r="U308" s="66" t="str">
        <f>IF($E308=【設定】!$G$8,IF($J308="判定中",$M308,IF($J308="未完了",$M308,"")),"")</f>
        <v/>
      </c>
      <c r="V308" s="66" t="str">
        <f>IF($E308=【設定】!$G$9,IF($J308="○",$M308,""),"")</f>
        <v/>
      </c>
      <c r="W308" s="66" t="str">
        <f>IF($E308=【設定】!$G$9,IF($J308="判定中",$M308,IF($J308="未完了",$M308,"")),"")</f>
        <v/>
      </c>
      <c r="X308" s="66" t="str">
        <f>IF($E308=【設定】!$G$10,IF($J308="○",$M308,""),"")</f>
        <v/>
      </c>
      <c r="Y308" s="66" t="str">
        <f>IF($E308=【設定】!$G$10,IF($J308="判定中",$M308,IF($J308="未完了",$M308,"")),"")</f>
        <v/>
      </c>
      <c r="Z308" s="66" t="str">
        <f>IF($E308=【設定】!$G$11,IF($J308="○",$M308,""),"")</f>
        <v/>
      </c>
      <c r="AA308" s="66" t="str">
        <f>IF($E308=【設定】!$G$11,IF($J308="判定中",$M308,IF($J308="未完了",$M308,"")),"")</f>
        <v/>
      </c>
    </row>
    <row r="309" spans="2:27" x14ac:dyDescent="0.2">
      <c r="L309" s="7"/>
      <c r="M309" s="7"/>
      <c r="N309" s="17" t="str">
        <f>IF($J309="○",$M309,"")</f>
        <v/>
      </c>
      <c r="O309" s="17" t="str">
        <f>IF($J309="判定中",$M309,"")</f>
        <v/>
      </c>
    </row>
  </sheetData>
  <sheetProtection insertColumns="0" insertRows="0"/>
  <autoFilter ref="D7:M309" xr:uid="{00000000-0009-0000-0000-000001000000}"/>
  <mergeCells count="11">
    <mergeCell ref="D4:E4"/>
    <mergeCell ref="D5:E5"/>
    <mergeCell ref="F4:G4"/>
    <mergeCell ref="F5:G5"/>
    <mergeCell ref="Z6:AA6"/>
    <mergeCell ref="N6:O6"/>
    <mergeCell ref="P6:Q6"/>
    <mergeCell ref="R6:S6"/>
    <mergeCell ref="T6:U6"/>
    <mergeCell ref="V6:W6"/>
    <mergeCell ref="X6:Y6"/>
  </mergeCells>
  <phoneticPr fontId="10"/>
  <conditionalFormatting sqref="B8:K308">
    <cfRule type="expression" dxfId="11" priority="1">
      <formula>$J8="×"</formula>
    </cfRule>
    <cfRule type="expression" dxfId="10" priority="2" stopIfTrue="1">
      <formula>$J8="○"</formula>
    </cfRule>
  </conditionalFormatting>
  <conditionalFormatting sqref="L8:M308">
    <cfRule type="expression" dxfId="9" priority="15">
      <formula>$J8="×"</formula>
    </cfRule>
    <cfRule type="expression" dxfId="8" priority="16" stopIfTrue="1">
      <formula>$J8="○"</formula>
    </cfRule>
  </conditionalFormatting>
  <conditionalFormatting sqref="L29:M34">
    <cfRule type="expression" dxfId="7" priority="9">
      <formula>$J29="×"</formula>
    </cfRule>
    <cfRule type="expression" dxfId="6" priority="10" stopIfTrue="1">
      <formula>$J29="○"</formula>
    </cfRule>
  </conditionalFormatting>
  <dataValidations count="1">
    <dataValidation type="list" allowBlank="1" showInputMessage="1" showErrorMessage="1" sqref="J8:J308" xr:uid="{00000000-0002-0000-0100-000000000000}">
      <formula1>"○,×,判定中,未完了"</formula1>
    </dataValidation>
  </dataValidations>
  <hyperlinks>
    <hyperlink ref="F4" r:id="rId1" xr:uid="{63E53990-E73F-4DDF-97FC-E8973A534F21}"/>
    <hyperlink ref="F5" r:id="rId2" xr:uid="{968D1BD5-4F42-4471-B5AE-C242C3176A34}"/>
  </hyperlinks>
  <pageMargins left="0.69930555555555596" right="0.69930555555555596" top="0.75" bottom="0.75" header="0.3" footer="0.3"/>
  <pageSetup paperSize="9" orientation="portrait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1000000}">
          <x14:formula1>
            <xm:f>【設定】!$G$6:$G$11</xm:f>
          </x14:formula1>
          <xm:sqref>E8:E308</xm:sqref>
        </x14:dataValidation>
        <x14:dataValidation type="list" allowBlank="1" showInputMessage="1" showErrorMessage="1" xr:uid="{00000000-0002-0000-0100-000002000000}">
          <x14:formula1>
            <xm:f>【設定】!$C$6:$C$26</xm:f>
          </x14:formula1>
          <xm:sqref>F8:F308</xm:sqref>
        </x14:dataValidation>
        <x14:dataValidation type="list" allowBlank="1" showInputMessage="1" showErrorMessage="1" xr:uid="{00000000-0002-0000-0100-000003000000}">
          <x14:formula1>
            <xm:f>【設定】!$F$6:$F$26</xm:f>
          </x14:formula1>
          <xm:sqref>G8:G308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3" tint="0.39997558519241921"/>
  </sheetPr>
  <dimension ref="B2:I30"/>
  <sheetViews>
    <sheetView showGridLines="0" zoomScale="85" zoomScaleNormal="85" workbookViewId="0"/>
  </sheetViews>
  <sheetFormatPr defaultColWidth="9" defaultRowHeight="13" x14ac:dyDescent="0.2"/>
  <cols>
    <col min="1" max="1" width="4.81640625" customWidth="1"/>
    <col min="2" max="2" width="21.36328125" bestFit="1" customWidth="1"/>
    <col min="3" max="6" width="15.7265625" style="10" customWidth="1"/>
    <col min="7" max="8" width="15.7265625" customWidth="1"/>
    <col min="9" max="9" width="9" customWidth="1"/>
  </cols>
  <sheetData>
    <row r="2" spans="2:9" x14ac:dyDescent="0.2">
      <c r="B2" s="40" t="s">
        <v>41</v>
      </c>
    </row>
    <row r="4" spans="2:9" ht="28.5" customHeight="1" x14ac:dyDescent="0.2">
      <c r="C4" s="93" t="s">
        <v>26</v>
      </c>
      <c r="D4" s="93"/>
      <c r="E4" s="94" t="s">
        <v>40</v>
      </c>
      <c r="F4" s="94"/>
      <c r="G4" s="92" t="s">
        <v>25</v>
      </c>
      <c r="H4" s="92"/>
    </row>
    <row r="5" spans="2:9" ht="19.5" customHeight="1" x14ac:dyDescent="0.2">
      <c r="B5" s="84" t="s">
        <v>87</v>
      </c>
      <c r="C5" s="39" t="s">
        <v>27</v>
      </c>
      <c r="D5" s="39" t="s">
        <v>51</v>
      </c>
      <c r="E5" s="35" t="s">
        <v>27</v>
      </c>
      <c r="F5" s="35" t="s">
        <v>51</v>
      </c>
      <c r="G5" s="36" t="s">
        <v>27</v>
      </c>
      <c r="H5" s="36" t="s">
        <v>51</v>
      </c>
    </row>
    <row r="6" spans="2:9" x14ac:dyDescent="0.2">
      <c r="B6" s="4" t="str">
        <f>IF(【設定】!C7="","",【設定】!C7)</f>
        <v>ハピタス</v>
      </c>
      <c r="C6" s="38">
        <f>IF(【設定】!C7="","",SUMIF(案件管理!$F:$F,B6,案件管理!P:P))</f>
        <v>21000</v>
      </c>
      <c r="D6" s="38">
        <f>IF(【設定】!C7="","",SUMIF(案件管理!$F:$F,B6,案件管理!Q:Q))</f>
        <v>500</v>
      </c>
      <c r="E6" s="37">
        <f>IF(【設定】!C7="","",C6/VLOOKUP(B6,【設定】!$C$6:$D$26,2,FALSE))</f>
        <v>21000</v>
      </c>
      <c r="F6" s="37">
        <f>IF(【設定】!C7="","",D6/VLOOKUP(B6,【設定】!$C$6:$D$26,2,FALSE))</f>
        <v>500</v>
      </c>
      <c r="G6" s="33">
        <f>IF(【設定】!C7="","",SUMIF(案件管理!$F:$F,B6,案件管理!N:N))</f>
        <v>14700</v>
      </c>
      <c r="H6" s="33">
        <f>IF(【設定】!C7="","",SUMIF(案件管理!$F:$F,B6,案件管理!O:O))</f>
        <v>350</v>
      </c>
      <c r="I6" s="12"/>
    </row>
    <row r="7" spans="2:9" x14ac:dyDescent="0.2">
      <c r="B7" s="4" t="str">
        <f>IF(【設定】!C8="","",【設定】!C8)</f>
        <v>モッピー</v>
      </c>
      <c r="C7" s="38">
        <f>IF(【設定】!C8="","",SUMIF(案件管理!$F:$F,B7,案件管理!P:P))</f>
        <v>13000</v>
      </c>
      <c r="D7" s="38">
        <f>IF(【設定】!C8="","",SUMIF(案件管理!$F:$F,B7,案件管理!Q:Q))</f>
        <v>22000</v>
      </c>
      <c r="E7" s="37">
        <f>IF(【設定】!C8="","",C7/VLOOKUP(B7,【設定】!$C$6:$D$26,2,FALSE))</f>
        <v>13000</v>
      </c>
      <c r="F7" s="37">
        <f>IF(【設定】!C8="","",D7/VLOOKUP(B7,【設定】!$C$6:$D$26,2,FALSE))</f>
        <v>22000</v>
      </c>
      <c r="G7" s="33">
        <f>IF(【設定】!C8="","",SUMIF(案件管理!$F:$F,B7,案件管理!N:N))</f>
        <v>9100</v>
      </c>
      <c r="H7" s="33">
        <f>IF(【設定】!C8="","",SUMIF(案件管理!$F:$F,B7,案件管理!O:O))</f>
        <v>15399.999999999998</v>
      </c>
      <c r="I7" s="12"/>
    </row>
    <row r="8" spans="2:9" x14ac:dyDescent="0.2">
      <c r="B8" s="4" t="str">
        <f>IF(【設定】!C9="","",【設定】!C9)</f>
        <v>ちょびリッチ</v>
      </c>
      <c r="C8" s="38">
        <f>IF(【設定】!C9="","",SUMIF(案件管理!$F:$F,B8,案件管理!P:P))</f>
        <v>0</v>
      </c>
      <c r="D8" s="38">
        <f>IF(【設定】!C9="","",SUMIF(案件管理!$F:$F,B8,案件管理!Q:Q))</f>
        <v>0</v>
      </c>
      <c r="E8" s="37">
        <f>IF(【設定】!C9="","",C8/VLOOKUP(B8,【設定】!$C$6:$D$26,2,FALSE))</f>
        <v>0</v>
      </c>
      <c r="F8" s="37">
        <f>IF(【設定】!C9="","",D8/VLOOKUP(B8,【設定】!$C$6:$D$26,2,FALSE))</f>
        <v>0</v>
      </c>
      <c r="G8" s="33">
        <f>IF(【設定】!C9="","",SUMIF(案件管理!$F:$F,B8,案件管理!N:N))</f>
        <v>0</v>
      </c>
      <c r="H8" s="33">
        <f>IF(【設定】!C9="","",SUMIF(案件管理!$F:$F,B8,案件管理!O:O))</f>
        <v>0</v>
      </c>
      <c r="I8" s="12"/>
    </row>
    <row r="9" spans="2:9" x14ac:dyDescent="0.2">
      <c r="B9" s="4" t="str">
        <f>IF(【設定】!C10="","",【設定】!C10)</f>
        <v>ニフティポイントクラブ</v>
      </c>
      <c r="C9" s="38">
        <f>IF(【設定】!C10="","",SUMIF(案件管理!$F:$F,B9,案件管理!P:P))</f>
        <v>500</v>
      </c>
      <c r="D9" s="38">
        <f>IF(【設定】!C10="","",SUMIF(案件管理!$F:$F,B9,案件管理!Q:Q))</f>
        <v>0</v>
      </c>
      <c r="E9" s="37">
        <f>IF(【設定】!C10="","",C9/VLOOKUP(B9,【設定】!$C$6:$D$26,2,FALSE))</f>
        <v>500</v>
      </c>
      <c r="F9" s="37">
        <f>IF(【設定】!C10="","",D9/VLOOKUP(B9,【設定】!$C$6:$D$26,2,FALSE))</f>
        <v>0</v>
      </c>
      <c r="G9" s="33">
        <f>IF(【設定】!C10="","",SUMIF(案件管理!$F:$F,B9,案件管理!N:N))</f>
        <v>350</v>
      </c>
      <c r="H9" s="33">
        <f>IF(【設定】!C10="","",SUMIF(案件管理!$F:$F,B9,案件管理!O:O))</f>
        <v>0</v>
      </c>
      <c r="I9" s="12"/>
    </row>
    <row r="10" spans="2:9" x14ac:dyDescent="0.2">
      <c r="B10" s="4" t="str">
        <f>IF(【設定】!C11="","",【設定】!C11)</f>
        <v>ポイントインカム</v>
      </c>
      <c r="C10" s="38">
        <f>IF(【設定】!C11="","",SUMIF(案件管理!$F:$F,B10,案件管理!P:P))</f>
        <v>250000</v>
      </c>
      <c r="D10" s="38">
        <f>IF(【設定】!C11="","",SUMIF(案件管理!$F:$F,B10,案件管理!Q:Q))</f>
        <v>7000</v>
      </c>
      <c r="E10" s="37">
        <f>IF(【設定】!C11="","",C10/VLOOKUP(B10,【設定】!$C$6:$D$26,2,FALSE))</f>
        <v>25000</v>
      </c>
      <c r="F10" s="37">
        <f>IF(【設定】!C11="","",D10/VLOOKUP(B10,【設定】!$C$6:$D$26,2,FALSE))</f>
        <v>700</v>
      </c>
      <c r="G10" s="33">
        <f>IF(【設定】!C11="","",SUMIF(案件管理!$F:$F,B10,案件管理!N:N))</f>
        <v>17500</v>
      </c>
      <c r="H10" s="33">
        <f>IF(【設定】!C11="","",SUMIF(案件管理!$F:$F,B10,案件管理!O:O))</f>
        <v>489.99999999999994</v>
      </c>
      <c r="I10" s="12"/>
    </row>
    <row r="11" spans="2:9" x14ac:dyDescent="0.2">
      <c r="B11" s="4" t="str">
        <f>IF(【設定】!C12="","",【設定】!C12)</f>
        <v>ECナビ</v>
      </c>
      <c r="C11" s="38">
        <f>IF(【設定】!C12="","",SUMIF(案件管理!$F:$F,B11,案件管理!P:P))</f>
        <v>0</v>
      </c>
      <c r="D11" s="38">
        <f>IF(【設定】!C12="","",SUMIF(案件管理!$F:$F,B11,案件管理!Q:Q))</f>
        <v>0</v>
      </c>
      <c r="E11" s="37">
        <f>IF(【設定】!C12="","",C11/VLOOKUP(B11,【設定】!$C$6:$D$26,2,FALSE))</f>
        <v>0</v>
      </c>
      <c r="F11" s="37">
        <f>IF(【設定】!C12="","",D11/VLOOKUP(B11,【設定】!$C$6:$D$26,2,FALSE))</f>
        <v>0</v>
      </c>
      <c r="G11" s="33">
        <f>IF(【設定】!C12="","",SUMIF(案件管理!$F:$F,B11,案件管理!N:N))</f>
        <v>0</v>
      </c>
      <c r="H11" s="33">
        <f>IF(【設定】!C12="","",SUMIF(案件管理!$F:$F,B11,案件管理!O:O))</f>
        <v>0</v>
      </c>
      <c r="I11" s="12"/>
    </row>
    <row r="12" spans="2:9" x14ac:dyDescent="0.2">
      <c r="B12" s="4" t="str">
        <f>IF(【設定】!C13="","",【設定】!C13)</f>
        <v>アメフリ</v>
      </c>
      <c r="C12" s="38">
        <f>IF(【設定】!C13="","",SUMIF(案件管理!$F:$F,B12,案件管理!P:P))</f>
        <v>5000</v>
      </c>
      <c r="D12" s="38">
        <f>IF(【設定】!C13="","",SUMIF(案件管理!$F:$F,B12,案件管理!Q:Q))</f>
        <v>0</v>
      </c>
      <c r="E12" s="37">
        <f>IF(【設定】!C13="","",C12/VLOOKUP(B12,【設定】!$C$6:$D$26,2,FALSE))</f>
        <v>500</v>
      </c>
      <c r="F12" s="37">
        <f>IF(【設定】!C13="","",D12/VLOOKUP(B12,【設定】!$C$6:$D$26,2,FALSE))</f>
        <v>0</v>
      </c>
      <c r="G12" s="33">
        <f>IF(【設定】!C13="","",SUMIF(案件管理!$F:$F,B12,案件管理!N:N))</f>
        <v>350</v>
      </c>
      <c r="H12" s="33">
        <f>IF(【設定】!C13="","",SUMIF(案件管理!$F:$F,B12,案件管理!O:O))</f>
        <v>0</v>
      </c>
      <c r="I12" s="12"/>
    </row>
    <row r="13" spans="2:9" x14ac:dyDescent="0.2">
      <c r="B13" s="4" t="str">
        <f>IF(【設定】!C14="","",【設定】!C14)</f>
        <v>ポイントタウン</v>
      </c>
      <c r="C13" s="38">
        <f>IF(【設定】!C14="","",SUMIF(案件管理!$F:$F,B13,案件管理!P:P))</f>
        <v>1000</v>
      </c>
      <c r="D13" s="38">
        <f>IF(【設定】!C14="","",SUMIF(案件管理!$F:$F,B13,案件管理!Q:Q))</f>
        <v>0</v>
      </c>
      <c r="E13" s="37">
        <f>IF(【設定】!C14="","",C13/VLOOKUP(B13,【設定】!$C$6:$D$26,2,FALSE))</f>
        <v>1000</v>
      </c>
      <c r="F13" s="37">
        <f>IF(【設定】!C14="","",D13/VLOOKUP(B13,【設定】!$C$6:$D$26,2,FALSE))</f>
        <v>0</v>
      </c>
      <c r="G13" s="33">
        <f>IF(【設定】!C14="","",SUMIF(案件管理!$F:$F,B13,案件管理!N:N))</f>
        <v>700</v>
      </c>
      <c r="H13" s="33">
        <f>IF(【設定】!C14="","",SUMIF(案件管理!$F:$F,B13,案件管理!O:O))</f>
        <v>0</v>
      </c>
      <c r="I13" s="12"/>
    </row>
    <row r="14" spans="2:9" x14ac:dyDescent="0.2">
      <c r="B14" s="4" t="str">
        <f>IF(【設定】!C15="","",【設定】!C15)</f>
        <v>Warau</v>
      </c>
      <c r="C14" s="38">
        <f>IF(【設定】!C15="","",SUMIF(案件管理!$F:$F,B14,案件管理!P:P))</f>
        <v>0</v>
      </c>
      <c r="D14" s="38">
        <f>IF(【設定】!C15="","",SUMIF(案件管理!$F:$F,B14,案件管理!Q:Q))</f>
        <v>0</v>
      </c>
      <c r="E14" s="37">
        <f>IF(【設定】!C15="","",C14/VLOOKUP(B14,【設定】!$C$6:$D$26,2,FALSE))</f>
        <v>0</v>
      </c>
      <c r="F14" s="37">
        <f>IF(【設定】!C15="","",D14/VLOOKUP(B14,【設定】!$C$6:$D$26,2,FALSE))</f>
        <v>0</v>
      </c>
      <c r="G14" s="33">
        <f>IF(【設定】!C15="","",SUMIF(案件管理!$F:$F,B14,案件管理!N:N))</f>
        <v>0</v>
      </c>
      <c r="H14" s="33">
        <f>IF(【設定】!C15="","",SUMIF(案件管理!$F:$F,B14,案件管理!O:O))</f>
        <v>0</v>
      </c>
      <c r="I14" s="12"/>
    </row>
    <row r="15" spans="2:9" x14ac:dyDescent="0.2">
      <c r="B15" s="4" t="str">
        <f>IF(【設定】!C16="","",【設定】!C16)</f>
        <v>Powl</v>
      </c>
      <c r="C15" s="38">
        <f>IF(【設定】!C16="","",SUMIF(案件管理!$F:$F,B15,案件管理!P:P))</f>
        <v>0</v>
      </c>
      <c r="D15" s="38">
        <f>IF(【設定】!C16="","",SUMIF(案件管理!$F:$F,B15,案件管理!Q:Q))</f>
        <v>0</v>
      </c>
      <c r="E15" s="37">
        <f>IF(【設定】!C16="","",C15/VLOOKUP(B15,【設定】!$C$6:$D$26,2,FALSE))</f>
        <v>0</v>
      </c>
      <c r="F15" s="37">
        <f>IF(【設定】!C16="","",D15/VLOOKUP(B15,【設定】!$C$6:$D$26,2,FALSE))</f>
        <v>0</v>
      </c>
      <c r="G15" s="33">
        <f>IF(【設定】!C16="","",SUMIF(案件管理!$F:$F,B15,案件管理!N:N))</f>
        <v>0</v>
      </c>
      <c r="H15" s="33">
        <f>IF(【設定】!C16="","",SUMIF(案件管理!$F:$F,B15,案件管理!O:O))</f>
        <v>0</v>
      </c>
      <c r="I15" s="12"/>
    </row>
    <row r="16" spans="2:9" x14ac:dyDescent="0.2">
      <c r="B16" s="4" t="str">
        <f>IF(【設定】!C17="","",【設定】!C17)</f>
        <v>ファンくる</v>
      </c>
      <c r="C16" s="38">
        <f>IF(【設定】!C17="","",SUMIF(案件管理!$F:$F,B16,案件管理!P:P))</f>
        <v>0</v>
      </c>
      <c r="D16" s="38">
        <f>IF(【設定】!C17="","",SUMIF(案件管理!$F:$F,B16,案件管理!Q:Q))</f>
        <v>0</v>
      </c>
      <c r="E16" s="37">
        <f>IF(【設定】!C17="","",C16/VLOOKUP(B16,【設定】!$C$6:$D$26,2,FALSE))</f>
        <v>0</v>
      </c>
      <c r="F16" s="37">
        <f>IF(【設定】!C17="","",D16/VLOOKUP(B16,【設定】!$C$6:$D$26,2,FALSE))</f>
        <v>0</v>
      </c>
      <c r="G16" s="33">
        <f>IF(【設定】!C17="","",SUMIF(案件管理!$F:$F,B16,案件管理!N:N))</f>
        <v>0</v>
      </c>
      <c r="H16" s="33">
        <f>IF(【設定】!C17="","",SUMIF(案件管理!$F:$F,B16,案件管理!O:O))</f>
        <v>0</v>
      </c>
      <c r="I16" s="12"/>
    </row>
    <row r="17" spans="2:9" x14ac:dyDescent="0.2">
      <c r="B17" s="4" t="str">
        <f>IF(【設定】!C18="","",【設定】!C18)</f>
        <v/>
      </c>
      <c r="C17" s="38" t="str">
        <f>IF(【設定】!C18="","",SUMIF(案件管理!$F:$F,B17,案件管理!P:P))</f>
        <v/>
      </c>
      <c r="D17" s="38" t="str">
        <f>IF(【設定】!C18="","",SUMIF(案件管理!$F:$F,B17,案件管理!Q:Q))</f>
        <v/>
      </c>
      <c r="E17" s="37" t="str">
        <f>IF(【設定】!C18="","",C17/VLOOKUP(B17,【設定】!$C$6:$D$26,2,FALSE))</f>
        <v/>
      </c>
      <c r="F17" s="37" t="str">
        <f>IF(【設定】!C18="","",D17/VLOOKUP(B17,【設定】!$C$6:$D$26,2,FALSE))</f>
        <v/>
      </c>
      <c r="G17" s="33" t="str">
        <f>IF(【設定】!C18="","",SUMIF(案件管理!$F:$F,B17,案件管理!N:N))</f>
        <v/>
      </c>
      <c r="H17" s="33" t="str">
        <f>IF(【設定】!C18="","",SUMIF(案件管理!$F:$F,B17,案件管理!O:O))</f>
        <v/>
      </c>
      <c r="I17" s="12"/>
    </row>
    <row r="18" spans="2:9" x14ac:dyDescent="0.2">
      <c r="B18" s="4" t="str">
        <f>IF(【設定】!C19="","",【設定】!C19)</f>
        <v/>
      </c>
      <c r="C18" s="38" t="str">
        <f>IF(【設定】!C19="","",SUMIF(案件管理!$F:$F,B18,案件管理!P:P))</f>
        <v/>
      </c>
      <c r="D18" s="38" t="str">
        <f>IF(【設定】!C19="","",SUMIF(案件管理!$F:$F,B18,案件管理!Q:Q))</f>
        <v/>
      </c>
      <c r="E18" s="37" t="str">
        <f>IF(【設定】!C19="","",C18/VLOOKUP(B18,【設定】!$C$6:$D$26,2,FALSE))</f>
        <v/>
      </c>
      <c r="F18" s="37" t="str">
        <f>IF(【設定】!C19="","",D18/VLOOKUP(B18,【設定】!$C$6:$D$26,2,FALSE))</f>
        <v/>
      </c>
      <c r="G18" s="33" t="str">
        <f>IF(【設定】!C19="","",SUMIF(案件管理!$F:$F,B18,案件管理!N:N))</f>
        <v/>
      </c>
      <c r="H18" s="33" t="str">
        <f>IF(【設定】!C19="","",SUMIF(案件管理!$F:$F,B18,案件管理!O:O))</f>
        <v/>
      </c>
      <c r="I18" s="12"/>
    </row>
    <row r="19" spans="2:9" x14ac:dyDescent="0.2">
      <c r="B19" s="4" t="str">
        <f>IF(【設定】!C20="","",【設定】!C20)</f>
        <v/>
      </c>
      <c r="C19" s="38" t="str">
        <f>IF(【設定】!C20="","",SUMIF(案件管理!$F:$F,B19,案件管理!P:P))</f>
        <v/>
      </c>
      <c r="D19" s="38" t="str">
        <f>IF(【設定】!C20="","",SUMIF(案件管理!$F:$F,B19,案件管理!Q:Q))</f>
        <v/>
      </c>
      <c r="E19" s="37" t="str">
        <f>IF(【設定】!C20="","",C19/VLOOKUP(B19,【設定】!$C$6:$D$26,2,FALSE))</f>
        <v/>
      </c>
      <c r="F19" s="37" t="str">
        <f>IF(【設定】!C20="","",D19/VLOOKUP(B19,【設定】!$C$6:$D$26,2,FALSE))</f>
        <v/>
      </c>
      <c r="G19" s="33" t="str">
        <f>IF(【設定】!C20="","",SUMIF(案件管理!$F:$F,B19,案件管理!N:N))</f>
        <v/>
      </c>
      <c r="H19" s="33" t="str">
        <f>IF(【設定】!C20="","",SUMIF(案件管理!$F:$F,B19,案件管理!O:O))</f>
        <v/>
      </c>
      <c r="I19" s="12"/>
    </row>
    <row r="20" spans="2:9" x14ac:dyDescent="0.2">
      <c r="B20" s="4" t="str">
        <f>IF(【設定】!C21="","",【設定】!C21)</f>
        <v/>
      </c>
      <c r="C20" s="38" t="str">
        <f>IF(【設定】!C21="","",SUMIF(案件管理!$F:$F,B20,案件管理!P:P))</f>
        <v/>
      </c>
      <c r="D20" s="38" t="str">
        <f>IF(【設定】!C21="","",SUMIF(案件管理!$F:$F,B20,案件管理!Q:Q))</f>
        <v/>
      </c>
      <c r="E20" s="37" t="str">
        <f>IF(【設定】!C21="","",C20/VLOOKUP(B20,【設定】!$C$6:$D$26,2,FALSE))</f>
        <v/>
      </c>
      <c r="F20" s="37" t="str">
        <f>IF(【設定】!C21="","",D20/VLOOKUP(B20,【設定】!$C$6:$D$26,2,FALSE))</f>
        <v/>
      </c>
      <c r="G20" s="33" t="str">
        <f>IF(【設定】!C21="","",SUMIF(案件管理!$F:$F,B20,案件管理!N:N))</f>
        <v/>
      </c>
      <c r="H20" s="33" t="str">
        <f>IF(【設定】!C21="","",SUMIF(案件管理!$F:$F,B20,案件管理!O:O))</f>
        <v/>
      </c>
      <c r="I20" s="12"/>
    </row>
    <row r="21" spans="2:9" x14ac:dyDescent="0.2">
      <c r="B21" s="4" t="str">
        <f>IF(【設定】!C22="","",【設定】!C22)</f>
        <v/>
      </c>
      <c r="C21" s="38" t="str">
        <f>IF(【設定】!C22="","",SUMIF(案件管理!$F:$F,B21,案件管理!P:P))</f>
        <v/>
      </c>
      <c r="D21" s="38" t="str">
        <f>IF(【設定】!C22="","",SUMIF(案件管理!$F:$F,B21,案件管理!Q:Q))</f>
        <v/>
      </c>
      <c r="E21" s="37" t="str">
        <f>IF(【設定】!C22="","",C21/VLOOKUP(B21,【設定】!$C$6:$D$26,2,FALSE))</f>
        <v/>
      </c>
      <c r="F21" s="37" t="str">
        <f>IF(【設定】!C22="","",D21/VLOOKUP(B21,【設定】!$C$6:$D$26,2,FALSE))</f>
        <v/>
      </c>
      <c r="G21" s="33" t="str">
        <f>IF(【設定】!C22="","",SUMIF(案件管理!$F:$F,B21,案件管理!N:N))</f>
        <v/>
      </c>
      <c r="H21" s="33" t="str">
        <f>IF(【設定】!C22="","",SUMIF(案件管理!$F:$F,B21,案件管理!O:O))</f>
        <v/>
      </c>
      <c r="I21" s="12"/>
    </row>
    <row r="22" spans="2:9" x14ac:dyDescent="0.2">
      <c r="B22" s="4" t="str">
        <f>IF(【設定】!C23="","",【設定】!C23)</f>
        <v/>
      </c>
      <c r="C22" s="38" t="str">
        <f>IF(【設定】!C23="","",SUMIF(案件管理!$F:$F,B22,案件管理!P:P))</f>
        <v/>
      </c>
      <c r="D22" s="38" t="str">
        <f>IF(【設定】!C23="","",SUMIF(案件管理!$F:$F,B22,案件管理!Q:Q))</f>
        <v/>
      </c>
      <c r="E22" s="37" t="str">
        <f>IF(【設定】!C23="","",C22/VLOOKUP(B22,【設定】!$C$6:$D$26,2,FALSE))</f>
        <v/>
      </c>
      <c r="F22" s="37" t="str">
        <f>IF(【設定】!C23="","",D22/VLOOKUP(B22,【設定】!$C$6:$D$26,2,FALSE))</f>
        <v/>
      </c>
      <c r="G22" s="33" t="str">
        <f>IF(【設定】!C23="","",SUMIF(案件管理!$F:$F,B22,案件管理!N:N))</f>
        <v/>
      </c>
      <c r="H22" s="33" t="str">
        <f>IF(【設定】!C23="","",SUMIF(案件管理!$F:$F,B22,案件管理!O:O))</f>
        <v/>
      </c>
      <c r="I22" s="12"/>
    </row>
    <row r="23" spans="2:9" x14ac:dyDescent="0.2">
      <c r="B23" s="4" t="str">
        <f>IF(【設定】!C24="","",【設定】!C24)</f>
        <v/>
      </c>
      <c r="C23" s="38" t="str">
        <f>IF(【設定】!C24="","",SUMIF(案件管理!$F:$F,B23,案件管理!P:P))</f>
        <v/>
      </c>
      <c r="D23" s="38" t="str">
        <f>IF(【設定】!C24="","",SUMIF(案件管理!$F:$F,B23,案件管理!Q:Q))</f>
        <v/>
      </c>
      <c r="E23" s="37" t="str">
        <f>IF(【設定】!C24="","",C23/VLOOKUP(B23,【設定】!$C$6:$D$26,2,FALSE))</f>
        <v/>
      </c>
      <c r="F23" s="37" t="str">
        <f>IF(【設定】!C24="","",D23/VLOOKUP(B23,【設定】!$C$6:$D$26,2,FALSE))</f>
        <v/>
      </c>
      <c r="G23" s="33" t="str">
        <f>IF(【設定】!C24="","",SUMIF(案件管理!$F:$F,B23,案件管理!N:N))</f>
        <v/>
      </c>
      <c r="H23" s="33" t="str">
        <f>IF(【設定】!C24="","",SUMIF(案件管理!$F:$F,B23,案件管理!O:O))</f>
        <v/>
      </c>
      <c r="I23" s="12"/>
    </row>
    <row r="24" spans="2:9" x14ac:dyDescent="0.2">
      <c r="B24" s="4" t="str">
        <f>IF(【設定】!C25="","",【設定】!C25)</f>
        <v/>
      </c>
      <c r="C24" s="38" t="str">
        <f>IF(【設定】!C25="","",SUMIF(案件管理!$F:$F,B24,案件管理!P:P))</f>
        <v/>
      </c>
      <c r="D24" s="38" t="str">
        <f>IF(【設定】!C25="","",SUMIF(案件管理!$F:$F,B24,案件管理!Q:Q))</f>
        <v/>
      </c>
      <c r="E24" s="37" t="str">
        <f>IF(【設定】!C25="","",C24/VLOOKUP(B24,【設定】!$C$6:$D$26,2,FALSE))</f>
        <v/>
      </c>
      <c r="F24" s="37" t="str">
        <f>IF(【設定】!C25="","",D24/VLOOKUP(B24,【設定】!$C$6:$D$26,2,FALSE))</f>
        <v/>
      </c>
      <c r="G24" s="33" t="str">
        <f>IF(【設定】!C25="","",SUMIF(案件管理!$F:$F,B24,案件管理!N:N))</f>
        <v/>
      </c>
      <c r="H24" s="33" t="str">
        <f>IF(【設定】!C25="","",SUMIF(案件管理!$F:$F,B24,案件管理!O:O))</f>
        <v/>
      </c>
      <c r="I24" s="12"/>
    </row>
    <row r="25" spans="2:9" x14ac:dyDescent="0.2">
      <c r="B25" s="4" t="str">
        <f>IF(【設定】!C26="","",【設定】!C26)</f>
        <v/>
      </c>
      <c r="C25" s="38" t="str">
        <f>IF(【設定】!C26="","",SUMIF(案件管理!$F:$F,B25,案件管理!P:P))</f>
        <v/>
      </c>
      <c r="D25" s="38" t="str">
        <f>IF(【設定】!C26="","",SUMIF(案件管理!$F:$F,B25,案件管理!Q:Q))</f>
        <v/>
      </c>
      <c r="E25" s="37" t="str">
        <f>IF(【設定】!C26="","",C25/VLOOKUP(B25,【設定】!$C$6:$D$26,2,FALSE))</f>
        <v/>
      </c>
      <c r="F25" s="37" t="str">
        <f>IF(【設定】!C26="","",D25/VLOOKUP(B25,【設定】!$C$6:$D$26,2,FALSE))</f>
        <v/>
      </c>
      <c r="G25" s="33" t="str">
        <f>IF(【設定】!C26="","",SUMIF(案件管理!$F:$F,B25,案件管理!N:N))</f>
        <v/>
      </c>
      <c r="H25" s="33" t="str">
        <f>IF(【設定】!C26="","",SUMIF(案件管理!$F:$F,B25,案件管理!O:O))</f>
        <v/>
      </c>
      <c r="I25" s="12"/>
    </row>
    <row r="26" spans="2:9" x14ac:dyDescent="0.2">
      <c r="G26" s="6"/>
      <c r="H26" s="6"/>
    </row>
    <row r="27" spans="2:9" ht="24.75" customHeight="1" x14ac:dyDescent="0.2">
      <c r="C27" s="39" t="s">
        <v>27</v>
      </c>
      <c r="D27" s="39" t="s">
        <v>23</v>
      </c>
      <c r="E27" s="35" t="s">
        <v>27</v>
      </c>
      <c r="F27" s="35" t="s">
        <v>23</v>
      </c>
      <c r="G27" s="36" t="s">
        <v>27</v>
      </c>
      <c r="H27" s="36" t="s">
        <v>23</v>
      </c>
    </row>
    <row r="28" spans="2:9" ht="30" customHeight="1" x14ac:dyDescent="0.2">
      <c r="C28" s="41">
        <f t="shared" ref="C28:H28" si="0">SUM(C6:C25)</f>
        <v>290500</v>
      </c>
      <c r="D28" s="41">
        <f t="shared" si="0"/>
        <v>29500</v>
      </c>
      <c r="E28" s="37">
        <f t="shared" si="0"/>
        <v>61000</v>
      </c>
      <c r="F28" s="37">
        <f t="shared" si="0"/>
        <v>23200</v>
      </c>
      <c r="G28" s="33">
        <f t="shared" si="0"/>
        <v>42700</v>
      </c>
      <c r="H28" s="33">
        <f t="shared" si="0"/>
        <v>16239.999999999998</v>
      </c>
    </row>
    <row r="30" spans="2:9" x14ac:dyDescent="0.2">
      <c r="C30" s="11"/>
      <c r="G30" s="10"/>
      <c r="H30" s="10"/>
    </row>
  </sheetData>
  <sheetProtection sheet="1" objects="1" scenarios="1"/>
  <mergeCells count="3">
    <mergeCell ref="G4:H4"/>
    <mergeCell ref="C4:D4"/>
    <mergeCell ref="E4:F4"/>
  </mergeCells>
  <phoneticPr fontId="10"/>
  <conditionalFormatting sqref="C6:D25 C28:D28">
    <cfRule type="cellIs" dxfId="5" priority="4" operator="equal">
      <formula>0</formula>
    </cfRule>
  </conditionalFormatting>
  <conditionalFormatting sqref="E6:F25">
    <cfRule type="cellIs" dxfId="4" priority="3" operator="equal">
      <formula>0</formula>
    </cfRule>
  </conditionalFormatting>
  <conditionalFormatting sqref="E28:F28">
    <cfRule type="cellIs" dxfId="3" priority="2" operator="equal">
      <formula>0</formula>
    </cfRule>
  </conditionalFormatting>
  <conditionalFormatting sqref="G6:H25 G28:H28">
    <cfRule type="cellIs" dxfId="2" priority="1" operator="equal">
      <formula>0</formula>
    </cfRule>
  </conditionalFormatting>
  <pageMargins left="0.69930555555555596" right="0.69930555555555596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3" tint="0.39997558519241921"/>
  </sheetPr>
  <dimension ref="B1:P30"/>
  <sheetViews>
    <sheetView showGridLines="0" zoomScale="85" zoomScaleNormal="85" workbookViewId="0"/>
  </sheetViews>
  <sheetFormatPr defaultColWidth="9" defaultRowHeight="13" x14ac:dyDescent="0.2"/>
  <cols>
    <col min="1" max="1" width="4.81640625" customWidth="1"/>
    <col min="2" max="2" width="21.36328125" bestFit="1" customWidth="1"/>
    <col min="3" max="4" width="14.90625" customWidth="1"/>
    <col min="5" max="5" width="3.26953125" customWidth="1"/>
    <col min="6" max="6" width="21.36328125" bestFit="1" customWidth="1"/>
    <col min="7" max="16" width="15.26953125" customWidth="1"/>
  </cols>
  <sheetData>
    <row r="1" spans="2:16" x14ac:dyDescent="0.2">
      <c r="C1" s="10"/>
      <c r="D1" s="10"/>
      <c r="E1" s="10"/>
      <c r="F1" s="10"/>
    </row>
    <row r="2" spans="2:16" x14ac:dyDescent="0.2">
      <c r="B2" s="40" t="s">
        <v>52</v>
      </c>
      <c r="C2" s="10"/>
      <c r="D2" s="10"/>
      <c r="E2" s="10"/>
      <c r="F2" s="10"/>
    </row>
    <row r="3" spans="2:16" x14ac:dyDescent="0.2">
      <c r="C3" s="10"/>
      <c r="D3" s="10"/>
      <c r="E3" s="10"/>
      <c r="F3" s="10"/>
    </row>
    <row r="4" spans="2:16" ht="21" customHeight="1" x14ac:dyDescent="0.2">
      <c r="B4" s="1"/>
      <c r="C4" s="92" t="s">
        <v>25</v>
      </c>
      <c r="D4" s="92"/>
      <c r="F4" s="1"/>
      <c r="G4" s="96" t="str">
        <f>IF(【設定】!G7&lt;&gt;"",【設定】!G7,"")</f>
        <v>マスオ</v>
      </c>
      <c r="H4" s="96"/>
      <c r="I4" s="97" t="str">
        <f>IF(【設定】!G8&lt;&gt;"",【設定】!G8,"")</f>
        <v>サザエ</v>
      </c>
      <c r="J4" s="97"/>
      <c r="K4" s="98" t="str">
        <f>IF(【設定】!G9&lt;&gt;"",【設定】!G9,"")</f>
        <v/>
      </c>
      <c r="L4" s="98"/>
      <c r="M4" s="99" t="str">
        <f>IF(【設定】!G10&lt;&gt;"",【設定】!G10,"")</f>
        <v/>
      </c>
      <c r="N4" s="99"/>
      <c r="O4" s="95" t="str">
        <f>IF(【設定】!G11&lt;&gt;"",【設定】!G11,"")</f>
        <v/>
      </c>
      <c r="P4" s="95"/>
    </row>
    <row r="5" spans="2:16" ht="21.75" customHeight="1" x14ac:dyDescent="0.2">
      <c r="C5" s="36" t="s">
        <v>27</v>
      </c>
      <c r="D5" s="36" t="s">
        <v>50</v>
      </c>
      <c r="G5" s="3" t="s">
        <v>27</v>
      </c>
      <c r="H5" s="3" t="s">
        <v>51</v>
      </c>
      <c r="I5" s="3" t="s">
        <v>27</v>
      </c>
      <c r="J5" s="3" t="s">
        <v>51</v>
      </c>
      <c r="K5" s="3" t="s">
        <v>27</v>
      </c>
      <c r="L5" s="3" t="s">
        <v>51</v>
      </c>
      <c r="M5" s="3" t="s">
        <v>27</v>
      </c>
      <c r="N5" s="3" t="s">
        <v>51</v>
      </c>
      <c r="O5" s="3" t="s">
        <v>27</v>
      </c>
      <c r="P5" s="3" t="s">
        <v>51</v>
      </c>
    </row>
    <row r="6" spans="2:16" x14ac:dyDescent="0.2">
      <c r="B6" s="4" t="str">
        <f>IF(【設定】!$C7="","",【設定】!$C7)</f>
        <v>ハピタス</v>
      </c>
      <c r="C6" s="33">
        <f>IF(【設定】!C7="","",SUMIF(案件管理!$F:$F,B6,案件管理!N:N))</f>
        <v>14700</v>
      </c>
      <c r="D6" s="33">
        <f>IF(【設定】!C7="","",SUMIF(案件管理!$F:$F,B6,案件管理!O:O))</f>
        <v>350</v>
      </c>
      <c r="F6" s="4" t="str">
        <f>IF(【設定】!$C7="","",【設定】!$C7)</f>
        <v>ハピタス</v>
      </c>
      <c r="G6" s="67">
        <f>SUMIF(案件管理!$F:$F,B6,案件管理!R:R)</f>
        <v>14700</v>
      </c>
      <c r="H6" s="67">
        <f>SUMIF(案件管理!$F:$F,B6,案件管理!S:S)</f>
        <v>350</v>
      </c>
      <c r="I6" s="67">
        <f>SUMIF(案件管理!$F:$F,B6,案件管理!T:T)</f>
        <v>0</v>
      </c>
      <c r="J6" s="67">
        <f>SUMIF(案件管理!$F:$F,B6,案件管理!U:U)</f>
        <v>0</v>
      </c>
      <c r="K6" s="67">
        <f>SUMIF(案件管理!$F:$F,B6,案件管理!V:V)</f>
        <v>0</v>
      </c>
      <c r="L6" s="67">
        <f>SUMIF(案件管理!$F:$F,B6,案件管理!W:W)</f>
        <v>0</v>
      </c>
      <c r="M6" s="67">
        <f>SUMIF(案件管理!$F:$F,B6,案件管理!X:X)</f>
        <v>0</v>
      </c>
      <c r="N6" s="67">
        <f>SUMIF(案件管理!$F:$F,B6,案件管理!Y:Y)</f>
        <v>0</v>
      </c>
      <c r="O6" s="67">
        <f>SUMIF(案件管理!$F:$F,B6,案件管理!Z:Z)</f>
        <v>0</v>
      </c>
      <c r="P6" s="67">
        <f>SUMIF(案件管理!$F:$F,B6,案件管理!AA:AA)</f>
        <v>0</v>
      </c>
    </row>
    <row r="7" spans="2:16" x14ac:dyDescent="0.2">
      <c r="B7" s="4" t="str">
        <f>IF(【設定】!$C8="","",【設定】!$C8)</f>
        <v>モッピー</v>
      </c>
      <c r="C7" s="33">
        <f>IF(【設定】!C8="","",SUMIF(案件管理!$F:$F,B7,案件管理!N:N))</f>
        <v>9100</v>
      </c>
      <c r="D7" s="33">
        <f>IF(【設定】!C8="","",SUMIF(案件管理!$F:$F,B7,案件管理!O:O))</f>
        <v>15399.999999999998</v>
      </c>
      <c r="F7" s="4" t="str">
        <f>IF(【設定】!$C8="","",【設定】!$C8)</f>
        <v>モッピー</v>
      </c>
      <c r="G7" s="67">
        <f>SUMIF(案件管理!$F:$F,B7,案件管理!R:R)</f>
        <v>0</v>
      </c>
      <c r="H7" s="67">
        <f>SUMIF(案件管理!$F:$F,B7,案件管理!S:S)</f>
        <v>15399.999999999998</v>
      </c>
      <c r="I7" s="67">
        <f>SUMIF(案件管理!$F:$F,B7,案件管理!T:T)</f>
        <v>9100</v>
      </c>
      <c r="J7" s="67">
        <f>SUMIF(案件管理!$F:$F,B7,案件管理!U:U)</f>
        <v>0</v>
      </c>
      <c r="K7" s="67">
        <f>SUMIF(案件管理!$F:$F,B7,案件管理!V:V)</f>
        <v>0</v>
      </c>
      <c r="L7" s="67">
        <f>SUMIF(案件管理!$F:$F,B7,案件管理!W:W)</f>
        <v>0</v>
      </c>
      <c r="M7" s="67">
        <f>SUMIF(案件管理!$F:$F,B7,案件管理!X:X)</f>
        <v>0</v>
      </c>
      <c r="N7" s="67">
        <f>SUMIF(案件管理!$F:$F,B7,案件管理!Y:Y)</f>
        <v>0</v>
      </c>
      <c r="O7" s="67">
        <f>SUMIF(案件管理!$F:$F,B7,案件管理!Z:Z)</f>
        <v>0</v>
      </c>
      <c r="P7" s="67">
        <f>SUMIF(案件管理!$F:$F,B7,案件管理!AA:AA)</f>
        <v>0</v>
      </c>
    </row>
    <row r="8" spans="2:16" x14ac:dyDescent="0.2">
      <c r="B8" s="4" t="str">
        <f>IF(【設定】!$C9="","",【設定】!$C9)</f>
        <v>ちょびリッチ</v>
      </c>
      <c r="C8" s="33">
        <f>IF(【設定】!C9="","",SUMIF(案件管理!$F:$F,B8,案件管理!N:N))</f>
        <v>0</v>
      </c>
      <c r="D8" s="33">
        <f>IF(【設定】!C9="","",SUMIF(案件管理!$F:$F,B8,案件管理!O:O))</f>
        <v>0</v>
      </c>
      <c r="F8" s="4" t="str">
        <f>IF(【設定】!$C9="","",【設定】!$C9)</f>
        <v>ちょびリッチ</v>
      </c>
      <c r="G8" s="67">
        <f>SUMIF(案件管理!$F:$F,B8,案件管理!R:R)</f>
        <v>0</v>
      </c>
      <c r="H8" s="67">
        <f>SUMIF(案件管理!$F:$F,B8,案件管理!S:S)</f>
        <v>0</v>
      </c>
      <c r="I8" s="67">
        <f>SUMIF(案件管理!$F:$F,B8,案件管理!T:T)</f>
        <v>0</v>
      </c>
      <c r="J8" s="67">
        <f>SUMIF(案件管理!$F:$F,B8,案件管理!U:U)</f>
        <v>0</v>
      </c>
      <c r="K8" s="67">
        <f>SUMIF(案件管理!$F:$F,B8,案件管理!V:V)</f>
        <v>0</v>
      </c>
      <c r="L8" s="67">
        <f>SUMIF(案件管理!$F:$F,B8,案件管理!W:W)</f>
        <v>0</v>
      </c>
      <c r="M8" s="67">
        <f>SUMIF(案件管理!$F:$F,B8,案件管理!X:X)</f>
        <v>0</v>
      </c>
      <c r="N8" s="67">
        <f>SUMIF(案件管理!$F:$F,B8,案件管理!Y:Y)</f>
        <v>0</v>
      </c>
      <c r="O8" s="67">
        <f>SUMIF(案件管理!$F:$F,B8,案件管理!Z:Z)</f>
        <v>0</v>
      </c>
      <c r="P8" s="67">
        <f>SUMIF(案件管理!$F:$F,B8,案件管理!AA:AA)</f>
        <v>0</v>
      </c>
    </row>
    <row r="9" spans="2:16" x14ac:dyDescent="0.2">
      <c r="B9" s="4" t="str">
        <f>IF(【設定】!$C10="","",【設定】!$C10)</f>
        <v>ニフティポイントクラブ</v>
      </c>
      <c r="C9" s="33">
        <f>IF(【設定】!C10="","",SUMIF(案件管理!$F:$F,B9,案件管理!N:N))</f>
        <v>350</v>
      </c>
      <c r="D9" s="33">
        <f>IF(【設定】!C10="","",SUMIF(案件管理!$F:$F,B9,案件管理!O:O))</f>
        <v>0</v>
      </c>
      <c r="F9" s="4" t="str">
        <f>IF(【設定】!$C10="","",【設定】!$C10)</f>
        <v>ニフティポイントクラブ</v>
      </c>
      <c r="G9" s="67">
        <f>SUMIF(案件管理!$F:$F,B9,案件管理!R:R)</f>
        <v>350</v>
      </c>
      <c r="H9" s="67">
        <f>SUMIF(案件管理!$F:$F,B9,案件管理!S:S)</f>
        <v>0</v>
      </c>
      <c r="I9" s="67">
        <f>SUMIF(案件管理!$F:$F,B9,案件管理!T:T)</f>
        <v>0</v>
      </c>
      <c r="J9" s="67">
        <f>SUMIF(案件管理!$F:$F,B9,案件管理!U:U)</f>
        <v>0</v>
      </c>
      <c r="K9" s="67">
        <f>SUMIF(案件管理!$F:$F,B9,案件管理!V:V)</f>
        <v>0</v>
      </c>
      <c r="L9" s="67">
        <f>SUMIF(案件管理!$F:$F,B9,案件管理!W:W)</f>
        <v>0</v>
      </c>
      <c r="M9" s="67">
        <f>SUMIF(案件管理!$F:$F,B9,案件管理!X:X)</f>
        <v>0</v>
      </c>
      <c r="N9" s="67">
        <f>SUMIF(案件管理!$F:$F,B9,案件管理!Y:Y)</f>
        <v>0</v>
      </c>
      <c r="O9" s="67">
        <f>SUMIF(案件管理!$F:$F,B9,案件管理!Z:Z)</f>
        <v>0</v>
      </c>
      <c r="P9" s="67">
        <f>SUMIF(案件管理!$F:$F,B9,案件管理!AA:AA)</f>
        <v>0</v>
      </c>
    </row>
    <row r="10" spans="2:16" x14ac:dyDescent="0.2">
      <c r="B10" s="4" t="str">
        <f>IF(【設定】!$C11="","",【設定】!$C11)</f>
        <v>ポイントインカム</v>
      </c>
      <c r="C10" s="33">
        <f>IF(【設定】!C11="","",SUMIF(案件管理!$F:$F,B10,案件管理!N:N))</f>
        <v>17500</v>
      </c>
      <c r="D10" s="33">
        <f>IF(【設定】!C11="","",SUMIF(案件管理!$F:$F,B10,案件管理!O:O))</f>
        <v>489.99999999999994</v>
      </c>
      <c r="F10" s="4" t="str">
        <f>IF(【設定】!$C11="","",【設定】!$C11)</f>
        <v>ポイントインカム</v>
      </c>
      <c r="G10" s="67">
        <f>SUMIF(案件管理!$F:$F,B10,案件管理!R:R)</f>
        <v>17500</v>
      </c>
      <c r="H10" s="67">
        <f>SUMIF(案件管理!$F:$F,B10,案件管理!S:S)</f>
        <v>489.99999999999994</v>
      </c>
      <c r="I10" s="67">
        <f>SUMIF(案件管理!$F:$F,B10,案件管理!T:T)</f>
        <v>0</v>
      </c>
      <c r="J10" s="67">
        <f>SUMIF(案件管理!$F:$F,B10,案件管理!U:U)</f>
        <v>0</v>
      </c>
      <c r="K10" s="67">
        <f>SUMIF(案件管理!$F:$F,B10,案件管理!V:V)</f>
        <v>0</v>
      </c>
      <c r="L10" s="67">
        <f>SUMIF(案件管理!$F:$F,B10,案件管理!W:W)</f>
        <v>0</v>
      </c>
      <c r="M10" s="67">
        <f>SUMIF(案件管理!$F:$F,B10,案件管理!X:X)</f>
        <v>0</v>
      </c>
      <c r="N10" s="67">
        <f>SUMIF(案件管理!$F:$F,B10,案件管理!Y:Y)</f>
        <v>0</v>
      </c>
      <c r="O10" s="67">
        <f>SUMIF(案件管理!$F:$F,B10,案件管理!Z:Z)</f>
        <v>0</v>
      </c>
      <c r="P10" s="67">
        <f>SUMIF(案件管理!$F:$F,B10,案件管理!AA:AA)</f>
        <v>0</v>
      </c>
    </row>
    <row r="11" spans="2:16" x14ac:dyDescent="0.2">
      <c r="B11" s="4" t="str">
        <f>IF(【設定】!$C12="","",【設定】!$C12)</f>
        <v>ECナビ</v>
      </c>
      <c r="C11" s="33">
        <f>IF(【設定】!C12="","",SUMIF(案件管理!$F:$F,B11,案件管理!N:N))</f>
        <v>0</v>
      </c>
      <c r="D11" s="33">
        <f>IF(【設定】!C12="","",SUMIF(案件管理!$F:$F,B11,案件管理!O:O))</f>
        <v>0</v>
      </c>
      <c r="F11" s="4" t="str">
        <f>IF(【設定】!$C12="","",【設定】!$C12)</f>
        <v>ECナビ</v>
      </c>
      <c r="G11" s="67">
        <f>SUMIF(案件管理!$F:$F,B11,案件管理!R:R)</f>
        <v>0</v>
      </c>
      <c r="H11" s="67">
        <f>SUMIF(案件管理!$F:$F,B11,案件管理!S:S)</f>
        <v>0</v>
      </c>
      <c r="I11" s="67">
        <f>SUMIF(案件管理!$F:$F,B11,案件管理!T:T)</f>
        <v>0</v>
      </c>
      <c r="J11" s="67">
        <f>SUMIF(案件管理!$F:$F,B11,案件管理!U:U)</f>
        <v>0</v>
      </c>
      <c r="K11" s="67">
        <f>SUMIF(案件管理!$F:$F,B11,案件管理!V:V)</f>
        <v>0</v>
      </c>
      <c r="L11" s="67">
        <f>SUMIF(案件管理!$F:$F,B11,案件管理!W:W)</f>
        <v>0</v>
      </c>
      <c r="M11" s="67">
        <f>SUMIF(案件管理!$F:$F,B11,案件管理!X:X)</f>
        <v>0</v>
      </c>
      <c r="N11" s="67">
        <f>SUMIF(案件管理!$F:$F,B11,案件管理!Y:Y)</f>
        <v>0</v>
      </c>
      <c r="O11" s="67">
        <f>SUMIF(案件管理!$F:$F,B11,案件管理!Z:Z)</f>
        <v>0</v>
      </c>
      <c r="P11" s="67">
        <f>SUMIF(案件管理!$F:$F,B11,案件管理!AA:AA)</f>
        <v>0</v>
      </c>
    </row>
    <row r="12" spans="2:16" x14ac:dyDescent="0.2">
      <c r="B12" s="4" t="str">
        <f>IF(【設定】!$C13="","",【設定】!$C13)</f>
        <v>アメフリ</v>
      </c>
      <c r="C12" s="33">
        <f>IF(【設定】!C13="","",SUMIF(案件管理!$F:$F,B12,案件管理!N:N))</f>
        <v>350</v>
      </c>
      <c r="D12" s="33">
        <f>IF(【設定】!C13="","",SUMIF(案件管理!$F:$F,B12,案件管理!O:O))</f>
        <v>0</v>
      </c>
      <c r="F12" s="4" t="str">
        <f>IF(【設定】!$C13="","",【設定】!$C13)</f>
        <v>アメフリ</v>
      </c>
      <c r="G12" s="67">
        <f>SUMIF(案件管理!$F:$F,B12,案件管理!R:R)</f>
        <v>350</v>
      </c>
      <c r="H12" s="67">
        <f>SUMIF(案件管理!$F:$F,B12,案件管理!S:S)</f>
        <v>0</v>
      </c>
      <c r="I12" s="67">
        <f>SUMIF(案件管理!$F:$F,B12,案件管理!T:T)</f>
        <v>0</v>
      </c>
      <c r="J12" s="67">
        <f>SUMIF(案件管理!$F:$F,B12,案件管理!U:U)</f>
        <v>0</v>
      </c>
      <c r="K12" s="67">
        <f>SUMIF(案件管理!$F:$F,B12,案件管理!V:V)</f>
        <v>0</v>
      </c>
      <c r="L12" s="67">
        <f>SUMIF(案件管理!$F:$F,B12,案件管理!W:W)</f>
        <v>0</v>
      </c>
      <c r="M12" s="67">
        <f>SUMIF(案件管理!$F:$F,B12,案件管理!X:X)</f>
        <v>0</v>
      </c>
      <c r="N12" s="67">
        <f>SUMIF(案件管理!$F:$F,B12,案件管理!Y:Y)</f>
        <v>0</v>
      </c>
      <c r="O12" s="67">
        <f>SUMIF(案件管理!$F:$F,B12,案件管理!Z:Z)</f>
        <v>0</v>
      </c>
      <c r="P12" s="67">
        <f>SUMIF(案件管理!$F:$F,B12,案件管理!AA:AA)</f>
        <v>0</v>
      </c>
    </row>
    <row r="13" spans="2:16" x14ac:dyDescent="0.2">
      <c r="B13" s="4" t="str">
        <f>IF(【設定】!$C14="","",【設定】!$C14)</f>
        <v>ポイントタウン</v>
      </c>
      <c r="C13" s="33">
        <f>IF(【設定】!C14="","",SUMIF(案件管理!$F:$F,B13,案件管理!N:N))</f>
        <v>700</v>
      </c>
      <c r="D13" s="33">
        <f>IF(【設定】!C14="","",SUMIF(案件管理!$F:$F,B13,案件管理!O:O))</f>
        <v>0</v>
      </c>
      <c r="F13" s="4" t="str">
        <f>IF(【設定】!$C14="","",【設定】!$C14)</f>
        <v>ポイントタウン</v>
      </c>
      <c r="G13" s="67">
        <f>SUMIF(案件管理!$F:$F,B13,案件管理!R:R)</f>
        <v>700</v>
      </c>
      <c r="H13" s="67">
        <f>SUMIF(案件管理!$F:$F,B13,案件管理!S:S)</f>
        <v>0</v>
      </c>
      <c r="I13" s="67">
        <f>SUMIF(案件管理!$F:$F,B13,案件管理!T:T)</f>
        <v>0</v>
      </c>
      <c r="J13" s="67">
        <f>SUMIF(案件管理!$F:$F,B13,案件管理!U:U)</f>
        <v>0</v>
      </c>
      <c r="K13" s="67">
        <f>SUMIF(案件管理!$F:$F,B13,案件管理!V:V)</f>
        <v>0</v>
      </c>
      <c r="L13" s="67">
        <f>SUMIF(案件管理!$F:$F,B13,案件管理!W:W)</f>
        <v>0</v>
      </c>
      <c r="M13" s="67">
        <f>SUMIF(案件管理!$F:$F,B13,案件管理!X:X)</f>
        <v>0</v>
      </c>
      <c r="N13" s="67">
        <f>SUMIF(案件管理!$F:$F,B13,案件管理!Y:Y)</f>
        <v>0</v>
      </c>
      <c r="O13" s="67">
        <f>SUMIF(案件管理!$F:$F,B13,案件管理!Z:Z)</f>
        <v>0</v>
      </c>
      <c r="P13" s="67">
        <f>SUMIF(案件管理!$F:$F,B13,案件管理!AA:AA)</f>
        <v>0</v>
      </c>
    </row>
    <row r="14" spans="2:16" x14ac:dyDescent="0.2">
      <c r="B14" s="4" t="str">
        <f>IF(【設定】!$C15="","",【設定】!$C15)</f>
        <v>Warau</v>
      </c>
      <c r="C14" s="33">
        <f>IF(【設定】!C15="","",SUMIF(案件管理!$F:$F,B14,案件管理!N:N))</f>
        <v>0</v>
      </c>
      <c r="D14" s="33">
        <f>IF(【設定】!C15="","",SUMIF(案件管理!$F:$F,B14,案件管理!O:O))</f>
        <v>0</v>
      </c>
      <c r="F14" s="4" t="str">
        <f>IF(【設定】!$C15="","",【設定】!$C15)</f>
        <v>Warau</v>
      </c>
      <c r="G14" s="67">
        <f>SUMIF(案件管理!$F:$F,B14,案件管理!R:R)</f>
        <v>0</v>
      </c>
      <c r="H14" s="67">
        <f>SUMIF(案件管理!$F:$F,B14,案件管理!S:S)</f>
        <v>0</v>
      </c>
      <c r="I14" s="67">
        <f>SUMIF(案件管理!$F:$F,B14,案件管理!T:T)</f>
        <v>0</v>
      </c>
      <c r="J14" s="67">
        <f>SUMIF(案件管理!$F:$F,B14,案件管理!U:U)</f>
        <v>0</v>
      </c>
      <c r="K14" s="67">
        <f>SUMIF(案件管理!$F:$F,B14,案件管理!V:V)</f>
        <v>0</v>
      </c>
      <c r="L14" s="67">
        <f>SUMIF(案件管理!$F:$F,B14,案件管理!W:W)</f>
        <v>0</v>
      </c>
      <c r="M14" s="67">
        <f>SUMIF(案件管理!$F:$F,B14,案件管理!X:X)</f>
        <v>0</v>
      </c>
      <c r="N14" s="67">
        <f>SUMIF(案件管理!$F:$F,B14,案件管理!Y:Y)</f>
        <v>0</v>
      </c>
      <c r="O14" s="67">
        <f>SUMIF(案件管理!$F:$F,B14,案件管理!Z:Z)</f>
        <v>0</v>
      </c>
      <c r="P14" s="67">
        <f>SUMIF(案件管理!$F:$F,B14,案件管理!AA:AA)</f>
        <v>0</v>
      </c>
    </row>
    <row r="15" spans="2:16" x14ac:dyDescent="0.2">
      <c r="B15" s="4" t="str">
        <f>IF(【設定】!$C16="","",【設定】!$C16)</f>
        <v>Powl</v>
      </c>
      <c r="C15" s="33">
        <f>IF(【設定】!C16="","",SUMIF(案件管理!$F:$F,B15,案件管理!N:N))</f>
        <v>0</v>
      </c>
      <c r="D15" s="33">
        <f>IF(【設定】!C16="","",SUMIF(案件管理!$F:$F,B15,案件管理!O:O))</f>
        <v>0</v>
      </c>
      <c r="F15" s="4" t="str">
        <f>IF(【設定】!$C16="","",【設定】!$C16)</f>
        <v>Powl</v>
      </c>
      <c r="G15" s="67">
        <f>SUMIF(案件管理!$F:$F,B15,案件管理!R:R)</f>
        <v>0</v>
      </c>
      <c r="H15" s="67">
        <f>SUMIF(案件管理!$F:$F,B15,案件管理!S:S)</f>
        <v>0</v>
      </c>
      <c r="I15" s="67">
        <f>SUMIF(案件管理!$F:$F,B15,案件管理!T:T)</f>
        <v>0</v>
      </c>
      <c r="J15" s="67">
        <f>SUMIF(案件管理!$F:$F,B15,案件管理!U:U)</f>
        <v>0</v>
      </c>
      <c r="K15" s="67">
        <f>SUMIF(案件管理!$F:$F,B15,案件管理!V:V)</f>
        <v>0</v>
      </c>
      <c r="L15" s="67">
        <f>SUMIF(案件管理!$F:$F,B15,案件管理!W:W)</f>
        <v>0</v>
      </c>
      <c r="M15" s="67">
        <f>SUMIF(案件管理!$F:$F,B15,案件管理!X:X)</f>
        <v>0</v>
      </c>
      <c r="N15" s="67">
        <f>SUMIF(案件管理!$F:$F,B15,案件管理!Y:Y)</f>
        <v>0</v>
      </c>
      <c r="O15" s="67">
        <f>SUMIF(案件管理!$F:$F,B15,案件管理!Z:Z)</f>
        <v>0</v>
      </c>
      <c r="P15" s="67">
        <f>SUMIF(案件管理!$F:$F,B15,案件管理!AA:AA)</f>
        <v>0</v>
      </c>
    </row>
    <row r="16" spans="2:16" x14ac:dyDescent="0.2">
      <c r="B16" s="4" t="str">
        <f>IF(【設定】!$C17="","",【設定】!$C17)</f>
        <v>ファンくる</v>
      </c>
      <c r="C16" s="33">
        <f>IF(【設定】!C17="","",SUMIF(案件管理!$F:$F,B16,案件管理!N:N))</f>
        <v>0</v>
      </c>
      <c r="D16" s="33">
        <f>IF(【設定】!C17="","",SUMIF(案件管理!$F:$F,B16,案件管理!O:O))</f>
        <v>0</v>
      </c>
      <c r="F16" s="4" t="str">
        <f>IF(【設定】!$C17="","",【設定】!$C17)</f>
        <v>ファンくる</v>
      </c>
      <c r="G16" s="67">
        <f>SUMIF(案件管理!$F:$F,B16,案件管理!R:R)</f>
        <v>0</v>
      </c>
      <c r="H16" s="67">
        <f>SUMIF(案件管理!$F:$F,B16,案件管理!S:S)</f>
        <v>0</v>
      </c>
      <c r="I16" s="67">
        <f>SUMIF(案件管理!$F:$F,B16,案件管理!T:T)</f>
        <v>0</v>
      </c>
      <c r="J16" s="67">
        <f>SUMIF(案件管理!$F:$F,B16,案件管理!U:U)</f>
        <v>0</v>
      </c>
      <c r="K16" s="67">
        <f>SUMIF(案件管理!$F:$F,B16,案件管理!V:V)</f>
        <v>0</v>
      </c>
      <c r="L16" s="67">
        <f>SUMIF(案件管理!$F:$F,B16,案件管理!W:W)</f>
        <v>0</v>
      </c>
      <c r="M16" s="67">
        <f>SUMIF(案件管理!$F:$F,B16,案件管理!X:X)</f>
        <v>0</v>
      </c>
      <c r="N16" s="67">
        <f>SUMIF(案件管理!$F:$F,B16,案件管理!Y:Y)</f>
        <v>0</v>
      </c>
      <c r="O16" s="67">
        <f>SUMIF(案件管理!$F:$F,B16,案件管理!Z:Z)</f>
        <v>0</v>
      </c>
      <c r="P16" s="67">
        <f>SUMIF(案件管理!$F:$F,B16,案件管理!AA:AA)</f>
        <v>0</v>
      </c>
    </row>
    <row r="17" spans="2:16" x14ac:dyDescent="0.2">
      <c r="B17" s="4" t="str">
        <f>IF(【設定】!$C18="","",【設定】!$C18)</f>
        <v/>
      </c>
      <c r="C17" s="33" t="str">
        <f>IF(【設定】!C18="","",SUMIF(案件管理!$F:$F,B17,案件管理!N:N))</f>
        <v/>
      </c>
      <c r="D17" s="33" t="str">
        <f>IF(【設定】!C18="","",SUMIF(案件管理!$F:$F,B17,案件管理!O:O))</f>
        <v/>
      </c>
      <c r="F17" s="4" t="str">
        <f>IF(【設定】!$C18="","",【設定】!$C18)</f>
        <v/>
      </c>
      <c r="G17" s="67">
        <f>SUMIF(案件管理!$F:$F,B17,案件管理!R:R)</f>
        <v>0</v>
      </c>
      <c r="H17" s="67">
        <f>SUMIF(案件管理!$F:$F,B17,案件管理!S:S)</f>
        <v>0</v>
      </c>
      <c r="I17" s="67">
        <f>SUMIF(案件管理!$F:$F,B17,案件管理!T:T)</f>
        <v>0</v>
      </c>
      <c r="J17" s="67">
        <f>SUMIF(案件管理!$F:$F,B17,案件管理!U:U)</f>
        <v>0</v>
      </c>
      <c r="K17" s="67">
        <f>SUMIF(案件管理!$F:$F,B17,案件管理!V:V)</f>
        <v>0</v>
      </c>
      <c r="L17" s="67">
        <f>SUMIF(案件管理!$F:$F,B17,案件管理!W:W)</f>
        <v>0</v>
      </c>
      <c r="M17" s="67">
        <f>SUMIF(案件管理!$F:$F,B17,案件管理!X:X)</f>
        <v>0</v>
      </c>
      <c r="N17" s="67">
        <f>SUMIF(案件管理!$F:$F,B17,案件管理!Y:Y)</f>
        <v>0</v>
      </c>
      <c r="O17" s="67">
        <f>SUMIF(案件管理!$F:$F,B17,案件管理!Z:Z)</f>
        <v>0</v>
      </c>
      <c r="P17" s="67">
        <f>SUMIF(案件管理!$F:$F,B17,案件管理!AA:AA)</f>
        <v>0</v>
      </c>
    </row>
    <row r="18" spans="2:16" x14ac:dyDescent="0.2">
      <c r="B18" s="4" t="str">
        <f>IF(【設定】!$C19="","",【設定】!$C19)</f>
        <v/>
      </c>
      <c r="C18" s="33" t="str">
        <f>IF(【設定】!C19="","",SUMIF(案件管理!$F:$F,B18,案件管理!N:N))</f>
        <v/>
      </c>
      <c r="D18" s="33" t="str">
        <f>IF(【設定】!C19="","",SUMIF(案件管理!$F:$F,B18,案件管理!O:O))</f>
        <v/>
      </c>
      <c r="F18" s="4" t="str">
        <f>IF(【設定】!$C19="","",【設定】!$C19)</f>
        <v/>
      </c>
      <c r="G18" s="67">
        <f>SUMIF(案件管理!$F:$F,B18,案件管理!R:R)</f>
        <v>0</v>
      </c>
      <c r="H18" s="67">
        <f>SUMIF(案件管理!$F:$F,B18,案件管理!S:S)</f>
        <v>0</v>
      </c>
      <c r="I18" s="67">
        <f>SUMIF(案件管理!$F:$F,B18,案件管理!T:T)</f>
        <v>0</v>
      </c>
      <c r="J18" s="67">
        <f>SUMIF(案件管理!$F:$F,B18,案件管理!U:U)</f>
        <v>0</v>
      </c>
      <c r="K18" s="67">
        <f>SUMIF(案件管理!$F:$F,B18,案件管理!V:V)</f>
        <v>0</v>
      </c>
      <c r="L18" s="67">
        <f>SUMIF(案件管理!$F:$F,B18,案件管理!W:W)</f>
        <v>0</v>
      </c>
      <c r="M18" s="67">
        <f>SUMIF(案件管理!$F:$F,B18,案件管理!X:X)</f>
        <v>0</v>
      </c>
      <c r="N18" s="67">
        <f>SUMIF(案件管理!$F:$F,B18,案件管理!Y:Y)</f>
        <v>0</v>
      </c>
      <c r="O18" s="67">
        <f>SUMIF(案件管理!$F:$F,B18,案件管理!Z:Z)</f>
        <v>0</v>
      </c>
      <c r="P18" s="67">
        <f>SUMIF(案件管理!$F:$F,B18,案件管理!AA:AA)</f>
        <v>0</v>
      </c>
    </row>
    <row r="19" spans="2:16" x14ac:dyDescent="0.2">
      <c r="B19" s="4" t="str">
        <f>IF(【設定】!$C20="","",【設定】!$C20)</f>
        <v/>
      </c>
      <c r="C19" s="33" t="str">
        <f>IF(【設定】!C20="","",SUMIF(案件管理!$F:$F,B19,案件管理!N:N))</f>
        <v/>
      </c>
      <c r="D19" s="33" t="str">
        <f>IF(【設定】!C20="","",SUMIF(案件管理!$F:$F,B19,案件管理!O:O))</f>
        <v/>
      </c>
      <c r="F19" s="4" t="str">
        <f>IF(【設定】!$C20="","",【設定】!$C20)</f>
        <v/>
      </c>
      <c r="G19" s="67">
        <f>SUMIF(案件管理!$F:$F,B19,案件管理!R:R)</f>
        <v>0</v>
      </c>
      <c r="H19" s="67">
        <f>SUMIF(案件管理!$F:$F,B19,案件管理!S:S)</f>
        <v>0</v>
      </c>
      <c r="I19" s="67">
        <f>SUMIF(案件管理!$F:$F,B19,案件管理!T:T)</f>
        <v>0</v>
      </c>
      <c r="J19" s="67">
        <f>SUMIF(案件管理!$F:$F,B19,案件管理!U:U)</f>
        <v>0</v>
      </c>
      <c r="K19" s="67">
        <f>SUMIF(案件管理!$F:$F,B19,案件管理!V:V)</f>
        <v>0</v>
      </c>
      <c r="L19" s="67">
        <f>SUMIF(案件管理!$F:$F,B19,案件管理!W:W)</f>
        <v>0</v>
      </c>
      <c r="M19" s="67">
        <f>SUMIF(案件管理!$F:$F,B19,案件管理!X:X)</f>
        <v>0</v>
      </c>
      <c r="N19" s="67">
        <f>SUMIF(案件管理!$F:$F,B19,案件管理!Y:Y)</f>
        <v>0</v>
      </c>
      <c r="O19" s="67">
        <f>SUMIF(案件管理!$F:$F,B19,案件管理!Z:Z)</f>
        <v>0</v>
      </c>
      <c r="P19" s="67">
        <f>SUMIF(案件管理!$F:$F,B19,案件管理!AA:AA)</f>
        <v>0</v>
      </c>
    </row>
    <row r="20" spans="2:16" x14ac:dyDescent="0.2">
      <c r="B20" s="4" t="str">
        <f>IF(【設定】!$C21="","",【設定】!$C21)</f>
        <v/>
      </c>
      <c r="C20" s="33" t="str">
        <f>IF(【設定】!C21="","",SUMIF(案件管理!$F:$F,B20,案件管理!N:N))</f>
        <v/>
      </c>
      <c r="D20" s="33" t="str">
        <f>IF(【設定】!C21="","",SUMIF(案件管理!$F:$F,B20,案件管理!O:O))</f>
        <v/>
      </c>
      <c r="F20" s="4" t="str">
        <f>IF(【設定】!$C21="","",【設定】!$C21)</f>
        <v/>
      </c>
      <c r="G20" s="67">
        <f>SUMIF(案件管理!$F:$F,B20,案件管理!R:R)</f>
        <v>0</v>
      </c>
      <c r="H20" s="67">
        <f>SUMIF(案件管理!$F:$F,B20,案件管理!S:S)</f>
        <v>0</v>
      </c>
      <c r="I20" s="67">
        <f>SUMIF(案件管理!$F:$F,B20,案件管理!T:T)</f>
        <v>0</v>
      </c>
      <c r="J20" s="67">
        <f>SUMIF(案件管理!$F:$F,B20,案件管理!U:U)</f>
        <v>0</v>
      </c>
      <c r="K20" s="67">
        <f>SUMIF(案件管理!$F:$F,B20,案件管理!V:V)</f>
        <v>0</v>
      </c>
      <c r="L20" s="67">
        <f>SUMIF(案件管理!$F:$F,B20,案件管理!W:W)</f>
        <v>0</v>
      </c>
      <c r="M20" s="67">
        <f>SUMIF(案件管理!$F:$F,B20,案件管理!X:X)</f>
        <v>0</v>
      </c>
      <c r="N20" s="67">
        <f>SUMIF(案件管理!$F:$F,B20,案件管理!Y:Y)</f>
        <v>0</v>
      </c>
      <c r="O20" s="67">
        <f>SUMIF(案件管理!$F:$F,B20,案件管理!Z:Z)</f>
        <v>0</v>
      </c>
      <c r="P20" s="67">
        <f>SUMIF(案件管理!$F:$F,B20,案件管理!AA:AA)</f>
        <v>0</v>
      </c>
    </row>
    <row r="21" spans="2:16" x14ac:dyDescent="0.2">
      <c r="B21" s="4" t="str">
        <f>IF(【設定】!$C22="","",【設定】!$C22)</f>
        <v/>
      </c>
      <c r="C21" s="33" t="str">
        <f>IF(【設定】!C22="","",SUMIF(案件管理!$F:$F,B21,案件管理!N:N))</f>
        <v/>
      </c>
      <c r="D21" s="33" t="str">
        <f>IF(【設定】!C22="","",SUMIF(案件管理!$F:$F,B21,案件管理!O:O))</f>
        <v/>
      </c>
      <c r="F21" s="4" t="str">
        <f>IF(【設定】!$C22="","",【設定】!$C22)</f>
        <v/>
      </c>
      <c r="G21" s="67">
        <f>SUMIF(案件管理!$F:$F,B21,案件管理!R:R)</f>
        <v>0</v>
      </c>
      <c r="H21" s="67">
        <f>SUMIF(案件管理!$F:$F,B21,案件管理!S:S)</f>
        <v>0</v>
      </c>
      <c r="I21" s="67">
        <f>SUMIF(案件管理!$F:$F,B21,案件管理!T:T)</f>
        <v>0</v>
      </c>
      <c r="J21" s="67">
        <f>SUMIF(案件管理!$F:$F,B21,案件管理!U:U)</f>
        <v>0</v>
      </c>
      <c r="K21" s="67">
        <f>SUMIF(案件管理!$F:$F,B21,案件管理!V:V)</f>
        <v>0</v>
      </c>
      <c r="L21" s="67">
        <f>SUMIF(案件管理!$F:$F,B21,案件管理!W:W)</f>
        <v>0</v>
      </c>
      <c r="M21" s="67">
        <f>SUMIF(案件管理!$F:$F,B21,案件管理!X:X)</f>
        <v>0</v>
      </c>
      <c r="N21" s="67">
        <f>SUMIF(案件管理!$F:$F,B21,案件管理!Y:Y)</f>
        <v>0</v>
      </c>
      <c r="O21" s="67">
        <f>SUMIF(案件管理!$F:$F,B21,案件管理!Z:Z)</f>
        <v>0</v>
      </c>
      <c r="P21" s="67">
        <f>SUMIF(案件管理!$F:$F,B21,案件管理!AA:AA)</f>
        <v>0</v>
      </c>
    </row>
    <row r="22" spans="2:16" x14ac:dyDescent="0.2">
      <c r="B22" s="4" t="str">
        <f>IF(【設定】!$C23="","",【設定】!$C23)</f>
        <v/>
      </c>
      <c r="C22" s="33" t="str">
        <f>IF(【設定】!C23="","",SUMIF(案件管理!$F:$F,B22,案件管理!N:N))</f>
        <v/>
      </c>
      <c r="D22" s="33" t="str">
        <f>IF(【設定】!C23="","",SUMIF(案件管理!$F:$F,B22,案件管理!O:O))</f>
        <v/>
      </c>
      <c r="F22" s="4" t="str">
        <f>IF(【設定】!$C23="","",【設定】!$C23)</f>
        <v/>
      </c>
      <c r="G22" s="67">
        <f>SUMIF(案件管理!$F:$F,B22,案件管理!R:R)</f>
        <v>0</v>
      </c>
      <c r="H22" s="67">
        <f>SUMIF(案件管理!$F:$F,B22,案件管理!S:S)</f>
        <v>0</v>
      </c>
      <c r="I22" s="67">
        <f>SUMIF(案件管理!$F:$F,B22,案件管理!T:T)</f>
        <v>0</v>
      </c>
      <c r="J22" s="67">
        <f>SUMIF(案件管理!$F:$F,B22,案件管理!U:U)</f>
        <v>0</v>
      </c>
      <c r="K22" s="67">
        <f>SUMIF(案件管理!$F:$F,B22,案件管理!V:V)</f>
        <v>0</v>
      </c>
      <c r="L22" s="67">
        <f>SUMIF(案件管理!$F:$F,B22,案件管理!W:W)</f>
        <v>0</v>
      </c>
      <c r="M22" s="67">
        <f>SUMIF(案件管理!$F:$F,B22,案件管理!X:X)</f>
        <v>0</v>
      </c>
      <c r="N22" s="67">
        <f>SUMIF(案件管理!$F:$F,B22,案件管理!Y:Y)</f>
        <v>0</v>
      </c>
      <c r="O22" s="67">
        <f>SUMIF(案件管理!$F:$F,B22,案件管理!Z:Z)</f>
        <v>0</v>
      </c>
      <c r="P22" s="67">
        <f>SUMIF(案件管理!$F:$F,B22,案件管理!AA:AA)</f>
        <v>0</v>
      </c>
    </row>
    <row r="23" spans="2:16" x14ac:dyDescent="0.2">
      <c r="B23" s="4" t="str">
        <f>IF(【設定】!$C24="","",【設定】!$C24)</f>
        <v/>
      </c>
      <c r="C23" s="33" t="str">
        <f>IF(【設定】!C24="","",SUMIF(案件管理!$F:$F,B23,案件管理!N:N))</f>
        <v/>
      </c>
      <c r="D23" s="33" t="str">
        <f>IF(【設定】!C24="","",SUMIF(案件管理!$F:$F,B23,案件管理!O:O))</f>
        <v/>
      </c>
      <c r="F23" s="4" t="str">
        <f>IF(【設定】!$C24="","",【設定】!$C24)</f>
        <v/>
      </c>
      <c r="G23" s="67">
        <f>SUMIF(案件管理!$F:$F,B23,案件管理!R:R)</f>
        <v>0</v>
      </c>
      <c r="H23" s="67">
        <f>SUMIF(案件管理!$F:$F,B23,案件管理!S:S)</f>
        <v>0</v>
      </c>
      <c r="I23" s="67">
        <f>SUMIF(案件管理!$F:$F,B23,案件管理!T:T)</f>
        <v>0</v>
      </c>
      <c r="J23" s="67">
        <f>SUMIF(案件管理!$F:$F,B23,案件管理!U:U)</f>
        <v>0</v>
      </c>
      <c r="K23" s="67">
        <f>SUMIF(案件管理!$F:$F,B23,案件管理!V:V)</f>
        <v>0</v>
      </c>
      <c r="L23" s="67">
        <f>SUMIF(案件管理!$F:$F,B23,案件管理!W:W)</f>
        <v>0</v>
      </c>
      <c r="M23" s="67">
        <f>SUMIF(案件管理!$F:$F,B23,案件管理!X:X)</f>
        <v>0</v>
      </c>
      <c r="N23" s="67">
        <f>SUMIF(案件管理!$F:$F,B23,案件管理!Y:Y)</f>
        <v>0</v>
      </c>
      <c r="O23" s="67">
        <f>SUMIF(案件管理!$F:$F,B23,案件管理!Z:Z)</f>
        <v>0</v>
      </c>
      <c r="P23" s="67">
        <f>SUMIF(案件管理!$F:$F,B23,案件管理!AA:AA)</f>
        <v>0</v>
      </c>
    </row>
    <row r="24" spans="2:16" x14ac:dyDescent="0.2">
      <c r="B24" s="4" t="str">
        <f>IF(【設定】!$C25="","",【設定】!$C25)</f>
        <v/>
      </c>
      <c r="C24" s="33" t="str">
        <f>IF(【設定】!C25="","",SUMIF(案件管理!$F:$F,B24,案件管理!N:N))</f>
        <v/>
      </c>
      <c r="D24" s="33" t="str">
        <f>IF(【設定】!C25="","",SUMIF(案件管理!$F:$F,B24,案件管理!O:O))</f>
        <v/>
      </c>
      <c r="F24" s="4" t="str">
        <f>IF(【設定】!$C25="","",【設定】!$C25)</f>
        <v/>
      </c>
      <c r="G24" s="68">
        <f>SUMIF(案件管理!$F:$F,B24,案件管理!R:R)</f>
        <v>0</v>
      </c>
      <c r="H24" s="68">
        <f>SUMIF(案件管理!$F:$F,B24,案件管理!S:S)</f>
        <v>0</v>
      </c>
      <c r="I24" s="68">
        <f>SUMIF(案件管理!$F:$F,B24,案件管理!T:T)</f>
        <v>0</v>
      </c>
      <c r="J24" s="68">
        <f>SUMIF(案件管理!$F:$F,B24,案件管理!U:U)</f>
        <v>0</v>
      </c>
      <c r="K24" s="68">
        <f>SUMIF(案件管理!$F:$F,B24,案件管理!V:V)</f>
        <v>0</v>
      </c>
      <c r="L24" s="68">
        <f>SUMIF(案件管理!$F:$F,B24,案件管理!W:W)</f>
        <v>0</v>
      </c>
      <c r="M24" s="68">
        <f>SUMIF(案件管理!$F:$F,B24,案件管理!X:X)</f>
        <v>0</v>
      </c>
      <c r="N24" s="68">
        <f>SUMIF(案件管理!$F:$F,B24,案件管理!Y:Y)</f>
        <v>0</v>
      </c>
      <c r="O24" s="68">
        <f>SUMIF(案件管理!$F:$F,B24,案件管理!Z:Z)</f>
        <v>0</v>
      </c>
      <c r="P24" s="68">
        <f>SUMIF(案件管理!$F:$F,B24,案件管理!AA:AA)</f>
        <v>0</v>
      </c>
    </row>
    <row r="25" spans="2:16" x14ac:dyDescent="0.2">
      <c r="B25" s="4" t="str">
        <f>IF(【設定】!$C26="","",【設定】!$C26)</f>
        <v/>
      </c>
      <c r="C25" s="33" t="str">
        <f>IF(【設定】!C26="","",SUMIF(案件管理!$F:$F,B25,案件管理!N:N))</f>
        <v/>
      </c>
      <c r="D25" s="33" t="str">
        <f>IF(【設定】!C26="","",SUMIF(案件管理!$F:$F,B25,案件管理!O:O))</f>
        <v/>
      </c>
      <c r="F25" s="5" t="str">
        <f>IF(【設定】!$C26="","",【設定】!$C26)</f>
        <v/>
      </c>
      <c r="G25" s="69">
        <f>SUMIF(案件管理!$F:$F,B25,案件管理!R:R)</f>
        <v>0</v>
      </c>
      <c r="H25" s="69">
        <f>SUMIF(案件管理!$F:$F,B25,案件管理!S:S)</f>
        <v>0</v>
      </c>
      <c r="I25" s="69">
        <f>SUMIF(案件管理!$F:$F,B25,案件管理!T:T)</f>
        <v>0</v>
      </c>
      <c r="J25" s="69">
        <f>SUMIF(案件管理!$F:$F,B25,案件管理!U:U)</f>
        <v>0</v>
      </c>
      <c r="K25" s="69">
        <f>SUMIF(案件管理!$F:$F,B25,案件管理!V:V)</f>
        <v>0</v>
      </c>
      <c r="L25" s="69">
        <f>SUMIF(案件管理!$F:$F,B25,案件管理!W:W)</f>
        <v>0</v>
      </c>
      <c r="M25" s="69">
        <f>SUMIF(案件管理!$F:$F,B25,案件管理!X:X)</f>
        <v>0</v>
      </c>
      <c r="N25" s="69">
        <f>SUMIF(案件管理!$F:$F,B25,案件管理!Y:Y)</f>
        <v>0</v>
      </c>
      <c r="O25" s="69">
        <f>SUMIF(案件管理!$F:$F,B25,案件管理!Z:Z)</f>
        <v>0</v>
      </c>
      <c r="P25" s="69">
        <f>SUMIF(案件管理!$F:$F,B25,案件管理!AA:AA)</f>
        <v>0</v>
      </c>
    </row>
    <row r="26" spans="2:16" ht="9" customHeight="1" x14ac:dyDescent="0.2">
      <c r="C26" s="6"/>
      <c r="D26" s="6"/>
      <c r="G26" s="6"/>
      <c r="H26" s="6"/>
      <c r="I26" s="6"/>
      <c r="J26" s="6"/>
      <c r="K26" s="6"/>
      <c r="L26" s="6"/>
      <c r="M26" s="6"/>
      <c r="N26" s="6"/>
      <c r="O26" s="6"/>
      <c r="P26" s="6"/>
    </row>
    <row r="27" spans="2:16" ht="21.75" customHeight="1" x14ac:dyDescent="0.2">
      <c r="C27" s="36" t="s">
        <v>27</v>
      </c>
      <c r="D27" s="36" t="s">
        <v>23</v>
      </c>
      <c r="G27" s="42" t="s">
        <v>27</v>
      </c>
      <c r="H27" s="42" t="s">
        <v>51</v>
      </c>
      <c r="I27" s="43" t="s">
        <v>27</v>
      </c>
      <c r="J27" s="43" t="s">
        <v>51</v>
      </c>
      <c r="K27" s="36" t="s">
        <v>27</v>
      </c>
      <c r="L27" s="36" t="s">
        <v>51</v>
      </c>
      <c r="M27" s="44" t="s">
        <v>27</v>
      </c>
      <c r="N27" s="44" t="s">
        <v>51</v>
      </c>
      <c r="O27" s="34" t="s">
        <v>27</v>
      </c>
      <c r="P27" s="34" t="s">
        <v>51</v>
      </c>
    </row>
    <row r="28" spans="2:16" ht="21.75" customHeight="1" x14ac:dyDescent="0.2">
      <c r="C28" s="33">
        <f>SUM(C6:C25)</f>
        <v>42700</v>
      </c>
      <c r="D28" s="33">
        <f>SUM(D6:D25)</f>
        <v>16239.999999999998</v>
      </c>
      <c r="G28" s="69">
        <f t="shared" ref="G28" si="0">SUM(G6:G25)</f>
        <v>33600</v>
      </c>
      <c r="H28" s="69">
        <f t="shared" ref="H28:P28" si="1">SUM(H6:H25)</f>
        <v>16239.999999999998</v>
      </c>
      <c r="I28" s="69">
        <f t="shared" si="1"/>
        <v>9100</v>
      </c>
      <c r="J28" s="69">
        <f t="shared" si="1"/>
        <v>0</v>
      </c>
      <c r="K28" s="69">
        <f t="shared" si="1"/>
        <v>0</v>
      </c>
      <c r="L28" s="69">
        <f t="shared" si="1"/>
        <v>0</v>
      </c>
      <c r="M28" s="69">
        <f t="shared" si="1"/>
        <v>0</v>
      </c>
      <c r="N28" s="69">
        <f t="shared" si="1"/>
        <v>0</v>
      </c>
      <c r="O28" s="69">
        <f t="shared" si="1"/>
        <v>0</v>
      </c>
      <c r="P28" s="69">
        <f t="shared" si="1"/>
        <v>0</v>
      </c>
    </row>
    <row r="30" spans="2:16" x14ac:dyDescent="0.2">
      <c r="C30" s="7"/>
      <c r="D30" s="8"/>
      <c r="E30" s="8"/>
      <c r="F30" s="9"/>
      <c r="G30" s="7"/>
      <c r="I30" s="7"/>
      <c r="K30" s="7"/>
      <c r="M30" s="7"/>
      <c r="O30" s="7"/>
    </row>
  </sheetData>
  <sheetProtection sheet="1" objects="1" scenarios="1"/>
  <mergeCells count="6">
    <mergeCell ref="O4:P4"/>
    <mergeCell ref="C4:D4"/>
    <mergeCell ref="G4:H4"/>
    <mergeCell ref="I4:J4"/>
    <mergeCell ref="K4:L4"/>
    <mergeCell ref="M4:N4"/>
  </mergeCells>
  <phoneticPr fontId="10"/>
  <conditionalFormatting sqref="C6:D25 C28:D28">
    <cfRule type="cellIs" dxfId="1" priority="1" operator="equal">
      <formula>0</formula>
    </cfRule>
  </conditionalFormatting>
  <conditionalFormatting sqref="G6:P25 G28:P28">
    <cfRule type="cellIs" dxfId="0" priority="2" operator="equal">
      <formula>0</formula>
    </cfRule>
  </conditionalFormatting>
  <pageMargins left="0.69930555555555596" right="0.69930555555555596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B2:R30"/>
  <sheetViews>
    <sheetView showGridLines="0" zoomScale="85" zoomScaleNormal="85" workbookViewId="0"/>
  </sheetViews>
  <sheetFormatPr defaultColWidth="9" defaultRowHeight="13" x14ac:dyDescent="0.2"/>
  <cols>
    <col min="1" max="1" width="2.453125" style="46" customWidth="1"/>
    <col min="2" max="2" width="20.08984375" style="46" bestFit="1" customWidth="1"/>
    <col min="3" max="3" width="12.1796875" style="46" bestFit="1" customWidth="1"/>
    <col min="4" max="9" width="13" style="46" bestFit="1" customWidth="1"/>
    <col min="10" max="10" width="9.1796875" style="46" bestFit="1" customWidth="1"/>
    <col min="11" max="11" width="19" style="46" bestFit="1" customWidth="1"/>
    <col min="12" max="12" width="15.1796875" style="46" bestFit="1" customWidth="1"/>
    <col min="13" max="13" width="19" style="46" bestFit="1" customWidth="1"/>
    <col min="14" max="14" width="15.1796875" style="46" bestFit="1" customWidth="1"/>
    <col min="15" max="15" width="19" style="46" bestFit="1" customWidth="1"/>
    <col min="16" max="16" width="15.1796875" style="46" bestFit="1" customWidth="1"/>
    <col min="17" max="17" width="26.81640625" style="46" bestFit="1" customWidth="1"/>
    <col min="18" max="18" width="23" style="46" bestFit="1" customWidth="1"/>
    <col min="19" max="33" width="16.08984375" style="46" customWidth="1"/>
    <col min="34" max="16384" width="9" style="46"/>
  </cols>
  <sheetData>
    <row r="2" spans="2:18" ht="16.5" x14ac:dyDescent="0.2">
      <c r="B2" s="45" t="s">
        <v>88</v>
      </c>
    </row>
    <row r="4" spans="2:18" x14ac:dyDescent="0.2">
      <c r="B4" s="46" t="s">
        <v>28</v>
      </c>
    </row>
    <row r="6" spans="2:18" x14ac:dyDescent="0.2">
      <c r="B6" s="82" t="s">
        <v>84</v>
      </c>
      <c r="C6" s="82" t="s">
        <v>43</v>
      </c>
      <c r="D6"/>
      <c r="E6"/>
      <c r="F6"/>
      <c r="G6"/>
      <c r="H6"/>
      <c r="I6"/>
      <c r="J6"/>
      <c r="K6"/>
      <c r="L6"/>
      <c r="M6"/>
      <c r="N6"/>
      <c r="O6"/>
      <c r="P6"/>
      <c r="Q6"/>
      <c r="R6"/>
    </row>
    <row r="7" spans="2:18" x14ac:dyDescent="0.2">
      <c r="B7" s="82" t="s">
        <v>42</v>
      </c>
      <c r="C7"/>
      <c r="D7" t="s">
        <v>64</v>
      </c>
      <c r="E7" t="s">
        <v>65</v>
      </c>
      <c r="F7" t="s">
        <v>79</v>
      </c>
      <c r="G7" t="s">
        <v>80</v>
      </c>
      <c r="H7" t="s">
        <v>81</v>
      </c>
      <c r="I7" t="s">
        <v>82</v>
      </c>
      <c r="J7" t="s">
        <v>29</v>
      </c>
      <c r="K7"/>
      <c r="L7"/>
      <c r="M7"/>
      <c r="N7"/>
      <c r="O7"/>
      <c r="P7"/>
      <c r="Q7"/>
      <c r="R7"/>
    </row>
    <row r="8" spans="2:18" x14ac:dyDescent="0.2">
      <c r="B8" s="83" t="s">
        <v>86</v>
      </c>
      <c r="C8" s="85"/>
      <c r="D8" s="85"/>
      <c r="E8" s="85">
        <v>500</v>
      </c>
      <c r="F8" s="85"/>
      <c r="G8" s="85"/>
      <c r="H8" s="85"/>
      <c r="I8" s="85"/>
      <c r="J8" s="85">
        <v>500</v>
      </c>
      <c r="K8"/>
      <c r="L8"/>
      <c r="M8"/>
      <c r="N8"/>
      <c r="O8"/>
      <c r="P8"/>
      <c r="Q8"/>
      <c r="R8"/>
    </row>
    <row r="9" spans="2:18" x14ac:dyDescent="0.2">
      <c r="B9" s="83" t="s">
        <v>92</v>
      </c>
      <c r="C9" s="85"/>
      <c r="D9" s="85"/>
      <c r="E9" s="85">
        <v>500</v>
      </c>
      <c r="F9" s="85"/>
      <c r="G9" s="85"/>
      <c r="H9" s="85"/>
      <c r="I9" s="85"/>
      <c r="J9" s="85">
        <v>500</v>
      </c>
      <c r="K9"/>
      <c r="L9"/>
      <c r="M9"/>
      <c r="N9"/>
      <c r="O9"/>
      <c r="P9"/>
      <c r="Q9"/>
      <c r="R9"/>
    </row>
    <row r="10" spans="2:18" x14ac:dyDescent="0.2">
      <c r="B10" s="83" t="s">
        <v>5</v>
      </c>
      <c r="C10" s="85"/>
      <c r="D10" s="85">
        <v>1000</v>
      </c>
      <c r="E10" s="85">
        <v>500</v>
      </c>
      <c r="F10" s="85"/>
      <c r="G10" s="85">
        <v>20000</v>
      </c>
      <c r="H10" s="85"/>
      <c r="I10" s="85"/>
      <c r="J10" s="85">
        <v>21500</v>
      </c>
      <c r="K10"/>
      <c r="L10"/>
      <c r="M10"/>
      <c r="N10"/>
      <c r="O10"/>
      <c r="P10"/>
      <c r="Q10"/>
      <c r="R10"/>
    </row>
    <row r="11" spans="2:18" x14ac:dyDescent="0.2">
      <c r="B11" s="83" t="s">
        <v>9</v>
      </c>
      <c r="C11" s="85"/>
      <c r="D11" s="85"/>
      <c r="E11" s="85"/>
      <c r="F11" s="85"/>
      <c r="G11" s="85">
        <v>700</v>
      </c>
      <c r="H11" s="85">
        <v>25000</v>
      </c>
      <c r="I11" s="85"/>
      <c r="J11" s="85">
        <v>25700</v>
      </c>
      <c r="K11"/>
      <c r="L11"/>
      <c r="M11"/>
      <c r="N11"/>
      <c r="O11"/>
      <c r="P11"/>
      <c r="Q11"/>
      <c r="R11"/>
    </row>
    <row r="12" spans="2:18" x14ac:dyDescent="0.2">
      <c r="B12" s="83" t="s">
        <v>8</v>
      </c>
      <c r="C12" s="85"/>
      <c r="D12" s="85"/>
      <c r="E12" s="85"/>
      <c r="F12" s="85"/>
      <c r="G12" s="85"/>
      <c r="H12" s="85"/>
      <c r="I12" s="85">
        <v>1000</v>
      </c>
      <c r="J12" s="85">
        <v>1000</v>
      </c>
      <c r="K12"/>
      <c r="L12"/>
      <c r="M12"/>
      <c r="N12"/>
      <c r="O12"/>
      <c r="P12"/>
      <c r="Q12"/>
      <c r="R12"/>
    </row>
    <row r="13" spans="2:18" x14ac:dyDescent="0.2">
      <c r="B13" s="83" t="s">
        <v>67</v>
      </c>
      <c r="C13" s="85"/>
      <c r="D13" s="85"/>
      <c r="E13" s="85"/>
      <c r="F13" s="85">
        <v>13000</v>
      </c>
      <c r="G13" s="85"/>
      <c r="H13" s="85"/>
      <c r="I13" s="85">
        <v>22000</v>
      </c>
      <c r="J13" s="85">
        <v>35000</v>
      </c>
      <c r="K13"/>
      <c r="L13"/>
      <c r="M13"/>
      <c r="N13"/>
      <c r="O13"/>
      <c r="P13"/>
      <c r="Q13"/>
      <c r="R13"/>
    </row>
    <row r="14" spans="2:18" x14ac:dyDescent="0.2">
      <c r="B14" s="83" t="s">
        <v>30</v>
      </c>
      <c r="C14" s="85">
        <v>0</v>
      </c>
      <c r="D14" s="85"/>
      <c r="E14" s="85"/>
      <c r="F14" s="85"/>
      <c r="G14" s="85"/>
      <c r="H14" s="85"/>
      <c r="I14" s="85"/>
      <c r="J14" s="85">
        <v>0</v>
      </c>
    </row>
    <row r="15" spans="2:18" x14ac:dyDescent="0.2">
      <c r="B15" s="83" t="s">
        <v>29</v>
      </c>
      <c r="C15" s="85">
        <v>0</v>
      </c>
      <c r="D15" s="85">
        <v>1000</v>
      </c>
      <c r="E15" s="85">
        <v>1500</v>
      </c>
      <c r="F15" s="85">
        <v>13000</v>
      </c>
      <c r="G15" s="85">
        <v>20700</v>
      </c>
      <c r="H15" s="85">
        <v>25000</v>
      </c>
      <c r="I15" s="85">
        <v>23000</v>
      </c>
      <c r="J15" s="85">
        <v>84200</v>
      </c>
    </row>
    <row r="16" spans="2:18" x14ac:dyDescent="0.2">
      <c r="B16"/>
      <c r="C16"/>
      <c r="D16"/>
      <c r="E16"/>
      <c r="F16"/>
      <c r="G16"/>
      <c r="H16"/>
      <c r="I16"/>
      <c r="J16"/>
    </row>
    <row r="17" spans="2:10" x14ac:dyDescent="0.2">
      <c r="B17"/>
      <c r="C17"/>
      <c r="D17"/>
      <c r="E17"/>
      <c r="F17"/>
      <c r="G17"/>
      <c r="H17"/>
      <c r="I17"/>
      <c r="J17"/>
    </row>
    <row r="18" spans="2:10" x14ac:dyDescent="0.2">
      <c r="B18"/>
      <c r="C18"/>
      <c r="D18"/>
      <c r="E18"/>
      <c r="F18"/>
      <c r="G18"/>
      <c r="H18"/>
      <c r="I18"/>
      <c r="J18"/>
    </row>
    <row r="19" spans="2:10" x14ac:dyDescent="0.2">
      <c r="B19"/>
      <c r="C19"/>
      <c r="D19"/>
      <c r="E19"/>
      <c r="F19"/>
      <c r="G19"/>
      <c r="H19"/>
      <c r="I19"/>
      <c r="J19"/>
    </row>
    <row r="20" spans="2:10" x14ac:dyDescent="0.2">
      <c r="B20"/>
      <c r="C20"/>
      <c r="D20"/>
      <c r="E20"/>
      <c r="F20"/>
      <c r="G20"/>
      <c r="H20"/>
      <c r="I20"/>
      <c r="J20"/>
    </row>
    <row r="21" spans="2:10" x14ac:dyDescent="0.2">
      <c r="B21"/>
      <c r="C21"/>
      <c r="D21"/>
    </row>
    <row r="22" spans="2:10" x14ac:dyDescent="0.2">
      <c r="B22"/>
      <c r="C22"/>
      <c r="D22"/>
    </row>
    <row r="23" spans="2:10" x14ac:dyDescent="0.2">
      <c r="B23"/>
      <c r="C23"/>
      <c r="D23"/>
    </row>
    <row r="24" spans="2:10" x14ac:dyDescent="0.2">
      <c r="B24"/>
      <c r="C24"/>
    </row>
    <row r="25" spans="2:10" x14ac:dyDescent="0.2">
      <c r="B25"/>
      <c r="C25"/>
    </row>
    <row r="26" spans="2:10" x14ac:dyDescent="0.2">
      <c r="B26"/>
      <c r="C26"/>
    </row>
    <row r="27" spans="2:10" x14ac:dyDescent="0.2">
      <c r="B27"/>
      <c r="C27"/>
    </row>
    <row r="28" spans="2:10" x14ac:dyDescent="0.2">
      <c r="B28"/>
      <c r="C28"/>
    </row>
    <row r="29" spans="2:10" x14ac:dyDescent="0.2">
      <c r="B29"/>
      <c r="C29"/>
    </row>
    <row r="30" spans="2:10" x14ac:dyDescent="0.2">
      <c r="B30"/>
      <c r="C30"/>
    </row>
  </sheetData>
  <phoneticPr fontId="10"/>
  <pageMargins left="0.75" right="0.75" top="1" bottom="1" header="0.51180555555555596" footer="0.51180555555555596"/>
  <pageSetup paperSize="9" orientation="portrait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B2:P26"/>
  <sheetViews>
    <sheetView showGridLines="0" zoomScale="85" zoomScaleNormal="85" workbookViewId="0"/>
  </sheetViews>
  <sheetFormatPr defaultColWidth="9" defaultRowHeight="13" x14ac:dyDescent="0.2"/>
  <cols>
    <col min="1" max="1" width="2.453125" style="46" customWidth="1"/>
    <col min="2" max="2" width="15.1796875" style="46" bestFit="1" customWidth="1"/>
    <col min="3" max="3" width="12.1796875" style="46" bestFit="1" customWidth="1"/>
    <col min="4" max="9" width="13" style="46" bestFit="1" customWidth="1"/>
    <col min="10" max="10" width="9.1796875" style="46" bestFit="1" customWidth="1"/>
    <col min="11" max="11" width="19" style="46" bestFit="1" customWidth="1"/>
    <col min="12" max="12" width="15.1796875" style="46" bestFit="1" customWidth="1"/>
    <col min="13" max="13" width="19" style="46" bestFit="1" customWidth="1"/>
    <col min="14" max="14" width="15.1796875" style="46" bestFit="1" customWidth="1"/>
    <col min="15" max="15" width="26.81640625" style="46" bestFit="1" customWidth="1"/>
    <col min="16" max="16" width="23" style="46" bestFit="1" customWidth="1"/>
    <col min="17" max="23" width="12.08984375" style="46" bestFit="1" customWidth="1"/>
    <col min="24" max="24" width="12.26953125" style="46" bestFit="1" customWidth="1"/>
    <col min="25" max="16384" width="9" style="46"/>
  </cols>
  <sheetData>
    <row r="2" spans="2:16" ht="16.5" x14ac:dyDescent="0.2">
      <c r="B2" s="45" t="s">
        <v>89</v>
      </c>
    </row>
    <row r="4" spans="2:16" x14ac:dyDescent="0.2">
      <c r="B4" s="46" t="s">
        <v>28</v>
      </c>
    </row>
    <row r="6" spans="2:16" x14ac:dyDescent="0.2">
      <c r="B6" s="82" t="s">
        <v>84</v>
      </c>
      <c r="C6" s="82" t="s">
        <v>43</v>
      </c>
      <c r="D6"/>
      <c r="E6"/>
      <c r="F6"/>
      <c r="G6"/>
      <c r="H6"/>
      <c r="I6"/>
      <c r="J6"/>
      <c r="K6"/>
      <c r="L6"/>
      <c r="M6"/>
      <c r="N6"/>
      <c r="O6"/>
      <c r="P6"/>
    </row>
    <row r="7" spans="2:16" x14ac:dyDescent="0.2">
      <c r="B7" s="82" t="s">
        <v>42</v>
      </c>
      <c r="C7"/>
      <c r="D7" t="s">
        <v>64</v>
      </c>
      <c r="E7" t="s">
        <v>65</v>
      </c>
      <c r="F7" t="s">
        <v>79</v>
      </c>
      <c r="G7" t="s">
        <v>80</v>
      </c>
      <c r="H7" t="s">
        <v>81</v>
      </c>
      <c r="I7" t="s">
        <v>82</v>
      </c>
      <c r="J7" t="s">
        <v>29</v>
      </c>
      <c r="K7"/>
      <c r="L7"/>
      <c r="M7"/>
      <c r="N7"/>
      <c r="O7"/>
      <c r="P7"/>
    </row>
    <row r="8" spans="2:16" x14ac:dyDescent="0.2">
      <c r="B8" s="83" t="s">
        <v>68</v>
      </c>
      <c r="C8" s="85"/>
      <c r="D8" s="85"/>
      <c r="E8" s="85"/>
      <c r="F8" s="85">
        <v>13000</v>
      </c>
      <c r="G8" s="85"/>
      <c r="H8" s="85">
        <v>25000</v>
      </c>
      <c r="I8" s="85"/>
      <c r="J8" s="85">
        <v>38000</v>
      </c>
      <c r="K8"/>
      <c r="L8"/>
      <c r="M8"/>
      <c r="N8"/>
      <c r="O8"/>
      <c r="P8"/>
    </row>
    <row r="9" spans="2:16" x14ac:dyDescent="0.2">
      <c r="B9" s="83" t="s">
        <v>55</v>
      </c>
      <c r="C9" s="85"/>
      <c r="D9" s="85"/>
      <c r="E9" s="85">
        <v>1500</v>
      </c>
      <c r="F9" s="85"/>
      <c r="G9" s="85"/>
      <c r="H9" s="85"/>
      <c r="I9" s="85"/>
      <c r="J9" s="85">
        <v>1500</v>
      </c>
      <c r="K9"/>
      <c r="L9"/>
      <c r="M9"/>
      <c r="N9"/>
      <c r="O9"/>
      <c r="P9"/>
    </row>
    <row r="10" spans="2:16" x14ac:dyDescent="0.2">
      <c r="B10" s="83" t="s">
        <v>83</v>
      </c>
      <c r="C10" s="85"/>
      <c r="D10" s="85"/>
      <c r="E10" s="85"/>
      <c r="F10" s="85"/>
      <c r="G10" s="85">
        <v>20000</v>
      </c>
      <c r="H10" s="85"/>
      <c r="I10" s="85">
        <v>22000</v>
      </c>
      <c r="J10" s="85">
        <v>42000</v>
      </c>
      <c r="K10"/>
      <c r="L10"/>
      <c r="M10"/>
      <c r="N10"/>
      <c r="O10"/>
      <c r="P10"/>
    </row>
    <row r="11" spans="2:16" x14ac:dyDescent="0.2">
      <c r="B11" s="83" t="s">
        <v>12</v>
      </c>
      <c r="C11" s="85"/>
      <c r="D11" s="85"/>
      <c r="E11" s="85"/>
      <c r="F11" s="85"/>
      <c r="G11" s="85"/>
      <c r="H11" s="85"/>
      <c r="I11" s="85">
        <v>1000</v>
      </c>
      <c r="J11" s="85">
        <v>1000</v>
      </c>
      <c r="K11"/>
      <c r="L11"/>
      <c r="M11"/>
      <c r="N11"/>
      <c r="O11"/>
      <c r="P11"/>
    </row>
    <row r="12" spans="2:16" x14ac:dyDescent="0.2">
      <c r="B12" s="83" t="s">
        <v>61</v>
      </c>
      <c r="C12" s="85"/>
      <c r="D12" s="85">
        <v>1000</v>
      </c>
      <c r="E12" s="85"/>
      <c r="F12" s="85"/>
      <c r="G12" s="85">
        <v>700</v>
      </c>
      <c r="H12" s="85"/>
      <c r="I12" s="85"/>
      <c r="J12" s="85">
        <v>1700</v>
      </c>
      <c r="K12"/>
      <c r="L12"/>
      <c r="M12"/>
      <c r="N12"/>
      <c r="O12"/>
      <c r="P12"/>
    </row>
    <row r="13" spans="2:16" x14ac:dyDescent="0.2">
      <c r="B13" s="83" t="s">
        <v>30</v>
      </c>
      <c r="C13" s="85">
        <v>0</v>
      </c>
      <c r="D13" s="85"/>
      <c r="E13" s="85"/>
      <c r="F13" s="85"/>
      <c r="G13" s="85"/>
      <c r="H13" s="85"/>
      <c r="I13" s="85"/>
      <c r="J13" s="85">
        <v>0</v>
      </c>
      <c r="K13"/>
      <c r="L13"/>
      <c r="M13"/>
      <c r="N13"/>
      <c r="O13"/>
      <c r="P13"/>
    </row>
    <row r="14" spans="2:16" x14ac:dyDescent="0.2">
      <c r="B14" s="83" t="s">
        <v>29</v>
      </c>
      <c r="C14" s="85">
        <v>0</v>
      </c>
      <c r="D14" s="85">
        <v>1000</v>
      </c>
      <c r="E14" s="85">
        <v>1500</v>
      </c>
      <c r="F14" s="85">
        <v>13000</v>
      </c>
      <c r="G14" s="85">
        <v>20700</v>
      </c>
      <c r="H14" s="85">
        <v>25000</v>
      </c>
      <c r="I14" s="85">
        <v>23000</v>
      </c>
      <c r="J14" s="85">
        <v>84200</v>
      </c>
    </row>
    <row r="15" spans="2:16" x14ac:dyDescent="0.2">
      <c r="B15"/>
      <c r="C15"/>
      <c r="D15"/>
      <c r="E15"/>
      <c r="F15"/>
      <c r="G15"/>
      <c r="H15"/>
      <c r="I15"/>
      <c r="J15"/>
    </row>
    <row r="16" spans="2:16" x14ac:dyDescent="0.2">
      <c r="B16"/>
      <c r="C16"/>
      <c r="D16"/>
      <c r="E16"/>
      <c r="F16"/>
      <c r="G16"/>
      <c r="H16"/>
      <c r="I16"/>
      <c r="J16"/>
    </row>
    <row r="17" spans="2:10" x14ac:dyDescent="0.2">
      <c r="B17"/>
      <c r="C17"/>
      <c r="D17"/>
      <c r="E17"/>
      <c r="F17"/>
      <c r="G17"/>
      <c r="H17"/>
      <c r="I17"/>
      <c r="J17"/>
    </row>
    <row r="18" spans="2:10" x14ac:dyDescent="0.2">
      <c r="B18"/>
      <c r="C18"/>
      <c r="D18"/>
      <c r="E18"/>
      <c r="F18"/>
      <c r="G18"/>
      <c r="H18"/>
      <c r="I18"/>
      <c r="J18"/>
    </row>
    <row r="19" spans="2:10" x14ac:dyDescent="0.2">
      <c r="B19"/>
      <c r="C19"/>
      <c r="D19"/>
      <c r="E19"/>
      <c r="F19"/>
      <c r="G19"/>
      <c r="H19"/>
      <c r="I19"/>
      <c r="J19"/>
    </row>
    <row r="20" spans="2:10" x14ac:dyDescent="0.2">
      <c r="B20"/>
      <c r="C20"/>
      <c r="D20"/>
      <c r="E20"/>
      <c r="F20"/>
      <c r="G20"/>
      <c r="H20"/>
      <c r="I20"/>
      <c r="J20"/>
    </row>
    <row r="21" spans="2:10" x14ac:dyDescent="0.2">
      <c r="B21"/>
      <c r="C21"/>
      <c r="D21"/>
      <c r="E21"/>
      <c r="F21"/>
      <c r="G21"/>
      <c r="H21"/>
      <c r="I21"/>
      <c r="J21"/>
    </row>
    <row r="22" spans="2:10" x14ac:dyDescent="0.2">
      <c r="B22"/>
      <c r="C22"/>
      <c r="D22"/>
      <c r="E22"/>
      <c r="F22"/>
      <c r="G22"/>
      <c r="H22"/>
      <c r="I22"/>
      <c r="J22"/>
    </row>
    <row r="23" spans="2:10" x14ac:dyDescent="0.2">
      <c r="B23"/>
      <c r="C23"/>
      <c r="D23"/>
      <c r="E23"/>
      <c r="F23"/>
      <c r="G23"/>
      <c r="H23"/>
      <c r="I23"/>
      <c r="J23"/>
    </row>
    <row r="24" spans="2:10" x14ac:dyDescent="0.2">
      <c r="B24"/>
      <c r="C24"/>
      <c r="D24"/>
      <c r="E24"/>
      <c r="F24"/>
      <c r="G24"/>
      <c r="H24"/>
      <c r="I24"/>
      <c r="J24"/>
    </row>
    <row r="25" spans="2:10" x14ac:dyDescent="0.2">
      <c r="B25"/>
      <c r="C25"/>
      <c r="D25"/>
      <c r="E25"/>
      <c r="F25"/>
      <c r="G25"/>
      <c r="H25"/>
      <c r="I25"/>
      <c r="J25"/>
    </row>
    <row r="26" spans="2:10" x14ac:dyDescent="0.2">
      <c r="B26"/>
      <c r="C26"/>
      <c r="D26"/>
      <c r="E26"/>
      <c r="F26"/>
      <c r="G26"/>
      <c r="H26"/>
      <c r="I26"/>
      <c r="J26"/>
    </row>
  </sheetData>
  <phoneticPr fontId="10"/>
  <pageMargins left="0.75" right="0.75" top="1" bottom="1" header="0.51180555555555596" footer="0.51180555555555596"/>
  <pageSetup paperSize="9" orientation="portrait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3ED1F-8EFF-4BF9-A062-6F34BA5A6164}">
  <dimension ref="B2:J25"/>
  <sheetViews>
    <sheetView showGridLines="0" zoomScale="85" zoomScaleNormal="85" workbookViewId="0"/>
  </sheetViews>
  <sheetFormatPr defaultColWidth="9" defaultRowHeight="13" x14ac:dyDescent="0.2"/>
  <cols>
    <col min="1" max="1" width="2.453125" style="46" customWidth="1"/>
    <col min="2" max="2" width="20.08984375" style="46" bestFit="1" customWidth="1"/>
    <col min="3" max="3" width="12.1796875" style="46" bestFit="1" customWidth="1"/>
    <col min="4" max="4" width="12.08984375" style="46" bestFit="1" customWidth="1"/>
    <col min="5" max="5" width="9.1796875" style="46" bestFit="1" customWidth="1"/>
    <col min="6" max="6" width="10" style="46" bestFit="1" customWidth="1"/>
    <col min="7" max="7" width="8" style="46" bestFit="1" customWidth="1"/>
    <col min="8" max="8" width="7.26953125" style="46" bestFit="1" customWidth="1"/>
    <col min="9" max="9" width="9.1796875" style="46" bestFit="1" customWidth="1"/>
    <col min="10" max="10" width="8.6328125" style="46" bestFit="1" customWidth="1"/>
    <col min="11" max="12" width="13.453125" style="46" customWidth="1"/>
    <col min="13" max="16384" width="9" style="46"/>
  </cols>
  <sheetData>
    <row r="2" spans="2:10" ht="16.5" x14ac:dyDescent="0.2">
      <c r="B2" s="45" t="s">
        <v>49</v>
      </c>
    </row>
    <row r="4" spans="2:10" x14ac:dyDescent="0.2">
      <c r="B4" s="46" t="s">
        <v>28</v>
      </c>
    </row>
    <row r="6" spans="2:10" x14ac:dyDescent="0.2">
      <c r="B6" s="82" t="s">
        <v>84</v>
      </c>
      <c r="C6" s="82" t="s">
        <v>43</v>
      </c>
      <c r="D6"/>
      <c r="E6"/>
      <c r="F6"/>
      <c r="G6"/>
      <c r="H6"/>
      <c r="I6"/>
      <c r="J6"/>
    </row>
    <row r="7" spans="2:10" x14ac:dyDescent="0.2">
      <c r="B7" s="82" t="s">
        <v>42</v>
      </c>
      <c r="C7" t="s">
        <v>68</v>
      </c>
      <c r="D7" t="s">
        <v>55</v>
      </c>
      <c r="E7" t="s">
        <v>83</v>
      </c>
      <c r="F7" t="s">
        <v>12</v>
      </c>
      <c r="G7" t="s">
        <v>61</v>
      </c>
      <c r="H7" t="s">
        <v>30</v>
      </c>
      <c r="I7" t="s">
        <v>29</v>
      </c>
      <c r="J7"/>
    </row>
    <row r="8" spans="2:10" x14ac:dyDescent="0.2">
      <c r="B8" s="83" t="s">
        <v>94</v>
      </c>
      <c r="C8" s="85"/>
      <c r="D8" s="85"/>
      <c r="E8" s="85">
        <v>1111.0999999999999</v>
      </c>
      <c r="F8" s="85"/>
      <c r="G8" s="85"/>
      <c r="H8" s="85"/>
      <c r="I8" s="85">
        <v>1111.0999999999999</v>
      </c>
      <c r="J8"/>
    </row>
    <row r="9" spans="2:10" x14ac:dyDescent="0.2">
      <c r="B9" s="83" t="s">
        <v>86</v>
      </c>
      <c r="C9" s="85"/>
      <c r="D9" s="85">
        <v>500</v>
      </c>
      <c r="E9" s="85"/>
      <c r="F9" s="85"/>
      <c r="G9" s="85"/>
      <c r="H9" s="85"/>
      <c r="I9" s="85">
        <v>500</v>
      </c>
      <c r="J9"/>
    </row>
    <row r="10" spans="2:10" x14ac:dyDescent="0.2">
      <c r="B10" s="83" t="s">
        <v>92</v>
      </c>
      <c r="C10" s="85"/>
      <c r="D10" s="85">
        <v>500</v>
      </c>
      <c r="E10" s="85"/>
      <c r="F10" s="85"/>
      <c r="G10" s="85"/>
      <c r="H10" s="85"/>
      <c r="I10" s="85">
        <v>500</v>
      </c>
      <c r="J10"/>
    </row>
    <row r="11" spans="2:10" x14ac:dyDescent="0.2">
      <c r="B11" s="83" t="s">
        <v>5</v>
      </c>
      <c r="C11" s="85"/>
      <c r="D11" s="85">
        <v>500</v>
      </c>
      <c r="E11" s="85">
        <v>20000</v>
      </c>
      <c r="F11" s="85"/>
      <c r="G11" s="85">
        <v>1000</v>
      </c>
      <c r="H11" s="85"/>
      <c r="I11" s="85">
        <v>21500</v>
      </c>
      <c r="J11"/>
    </row>
    <row r="12" spans="2:10" x14ac:dyDescent="0.2">
      <c r="B12" s="83" t="s">
        <v>9</v>
      </c>
      <c r="C12" s="85">
        <v>25000</v>
      </c>
      <c r="D12" s="85"/>
      <c r="E12" s="85"/>
      <c r="F12" s="85"/>
      <c r="G12" s="85">
        <v>700</v>
      </c>
      <c r="H12" s="85"/>
      <c r="I12" s="85">
        <v>25700</v>
      </c>
      <c r="J12"/>
    </row>
    <row r="13" spans="2:10" x14ac:dyDescent="0.2">
      <c r="B13" s="83" t="s">
        <v>8</v>
      </c>
      <c r="C13" s="85"/>
      <c r="D13" s="85"/>
      <c r="E13" s="85"/>
      <c r="F13" s="85">
        <v>1000</v>
      </c>
      <c r="G13" s="85"/>
      <c r="H13" s="85"/>
      <c r="I13" s="85">
        <v>1000</v>
      </c>
      <c r="J13"/>
    </row>
    <row r="14" spans="2:10" x14ac:dyDescent="0.2">
      <c r="B14" s="83" t="s">
        <v>67</v>
      </c>
      <c r="C14" s="85">
        <v>13000</v>
      </c>
      <c r="D14" s="85"/>
      <c r="E14" s="85">
        <v>22000</v>
      </c>
      <c r="F14" s="85"/>
      <c r="G14" s="85"/>
      <c r="H14" s="85"/>
      <c r="I14" s="85">
        <v>35000</v>
      </c>
      <c r="J14"/>
    </row>
    <row r="15" spans="2:10" x14ac:dyDescent="0.2">
      <c r="B15" s="83" t="s">
        <v>30</v>
      </c>
      <c r="C15" s="85"/>
      <c r="D15" s="85"/>
      <c r="E15" s="85"/>
      <c r="F15" s="85"/>
      <c r="G15" s="85"/>
      <c r="H15" s="85">
        <v>0</v>
      </c>
      <c r="I15" s="85">
        <v>0</v>
      </c>
    </row>
    <row r="16" spans="2:10" x14ac:dyDescent="0.2">
      <c r="B16" s="83" t="s">
        <v>29</v>
      </c>
      <c r="C16" s="85">
        <v>38000</v>
      </c>
      <c r="D16" s="85">
        <v>1500</v>
      </c>
      <c r="E16" s="85">
        <v>43111.1</v>
      </c>
      <c r="F16" s="85">
        <v>1000</v>
      </c>
      <c r="G16" s="85">
        <v>1700</v>
      </c>
      <c r="H16" s="85">
        <v>0</v>
      </c>
      <c r="I16" s="85">
        <v>85311.1</v>
      </c>
    </row>
    <row r="17" spans="2:8" x14ac:dyDescent="0.2">
      <c r="B17"/>
      <c r="C17"/>
      <c r="D17"/>
    </row>
    <row r="18" spans="2:8" x14ac:dyDescent="0.2">
      <c r="B18"/>
      <c r="C18"/>
      <c r="D18"/>
    </row>
    <row r="19" spans="2:8" x14ac:dyDescent="0.2">
      <c r="B19"/>
      <c r="C19"/>
      <c r="D19"/>
    </row>
    <row r="20" spans="2:8" x14ac:dyDescent="0.2">
      <c r="B20"/>
      <c r="C20"/>
      <c r="D20"/>
    </row>
    <row r="21" spans="2:8" x14ac:dyDescent="0.2">
      <c r="B21"/>
      <c r="C21"/>
      <c r="D21"/>
    </row>
    <row r="22" spans="2:8" x14ac:dyDescent="0.2">
      <c r="B22"/>
      <c r="C22"/>
      <c r="D22"/>
    </row>
    <row r="23" spans="2:8" x14ac:dyDescent="0.2">
      <c r="B23"/>
      <c r="C23"/>
      <c r="D23"/>
    </row>
    <row r="25" spans="2:8" x14ac:dyDescent="0.2">
      <c r="H25" s="111"/>
    </row>
  </sheetData>
  <phoneticPr fontId="10"/>
  <pageMargins left="0.75" right="0.75" top="1" bottom="1" header="0.51180555555555596" footer="0.51180555555555596"/>
  <pageSetup paperSize="9" orientation="portrait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>
    <tabColor rgb="FF92D050"/>
  </sheetPr>
  <dimension ref="B2:G26"/>
  <sheetViews>
    <sheetView showGridLines="0" zoomScale="85" zoomScaleNormal="85" workbookViewId="0"/>
  </sheetViews>
  <sheetFormatPr defaultColWidth="9" defaultRowHeight="13" x14ac:dyDescent="0.2"/>
  <cols>
    <col min="1" max="1" width="2.90625" customWidth="1"/>
    <col min="2" max="2" width="3.6328125" customWidth="1"/>
    <col min="3" max="3" width="20.08984375" bestFit="1" customWidth="1"/>
    <col min="4" max="4" width="12.90625" bestFit="1" customWidth="1"/>
    <col min="5" max="5" width="13.26953125" customWidth="1"/>
    <col min="6" max="6" width="16.81640625" customWidth="1"/>
    <col min="7" max="7" width="11.90625" customWidth="1"/>
  </cols>
  <sheetData>
    <row r="2" spans="2:7" x14ac:dyDescent="0.2">
      <c r="B2" t="s">
        <v>0</v>
      </c>
    </row>
    <row r="4" spans="2:7" x14ac:dyDescent="0.2">
      <c r="B4" s="100" t="s">
        <v>1</v>
      </c>
      <c r="C4" s="106" t="s">
        <v>2</v>
      </c>
      <c r="D4" s="107"/>
      <c r="E4" s="107"/>
      <c r="F4" s="102" t="s">
        <v>3</v>
      </c>
      <c r="G4" s="104" t="s">
        <v>4</v>
      </c>
    </row>
    <row r="5" spans="2:7" x14ac:dyDescent="0.2">
      <c r="B5" s="101"/>
      <c r="C5" s="23" t="s">
        <v>2</v>
      </c>
      <c r="D5" s="24" t="s">
        <v>39</v>
      </c>
      <c r="E5" s="71" t="s">
        <v>38</v>
      </c>
      <c r="F5" s="103"/>
      <c r="G5" s="105"/>
    </row>
    <row r="6" spans="2:7" hidden="1" x14ac:dyDescent="0.2">
      <c r="B6" s="80"/>
      <c r="C6" s="25"/>
      <c r="D6" s="26"/>
      <c r="E6" s="72"/>
      <c r="F6" s="76"/>
      <c r="G6" s="70"/>
    </row>
    <row r="7" spans="2:7" x14ac:dyDescent="0.2">
      <c r="B7" s="80">
        <v>1</v>
      </c>
      <c r="C7" s="108" t="s">
        <v>5</v>
      </c>
      <c r="D7" s="26">
        <v>1</v>
      </c>
      <c r="E7" s="72">
        <v>0.7</v>
      </c>
      <c r="F7" s="77" t="s">
        <v>58</v>
      </c>
      <c r="G7" s="70" t="s">
        <v>32</v>
      </c>
    </row>
    <row r="8" spans="2:7" x14ac:dyDescent="0.2">
      <c r="B8" s="81">
        <v>2</v>
      </c>
      <c r="C8" s="109" t="s">
        <v>34</v>
      </c>
      <c r="D8" s="28">
        <v>1</v>
      </c>
      <c r="E8" s="72">
        <v>0.7</v>
      </c>
      <c r="F8" s="78" t="s">
        <v>7</v>
      </c>
      <c r="G8" s="31" t="s">
        <v>33</v>
      </c>
    </row>
    <row r="9" spans="2:7" x14ac:dyDescent="0.2">
      <c r="B9" s="81">
        <v>3</v>
      </c>
      <c r="C9" s="109" t="s">
        <v>6</v>
      </c>
      <c r="D9" s="28">
        <v>2</v>
      </c>
      <c r="E9" s="72">
        <v>0.7</v>
      </c>
      <c r="F9" s="79" t="s">
        <v>54</v>
      </c>
      <c r="G9" s="29"/>
    </row>
    <row r="10" spans="2:7" x14ac:dyDescent="0.2">
      <c r="B10" s="81">
        <v>4</v>
      </c>
      <c r="C10" s="109" t="s">
        <v>93</v>
      </c>
      <c r="D10" s="28">
        <v>1</v>
      </c>
      <c r="E10" s="72">
        <v>0.7</v>
      </c>
      <c r="F10" s="79" t="s">
        <v>36</v>
      </c>
      <c r="G10" s="29"/>
    </row>
    <row r="11" spans="2:7" x14ac:dyDescent="0.2">
      <c r="B11" s="81">
        <v>5</v>
      </c>
      <c r="C11" s="109" t="s">
        <v>9</v>
      </c>
      <c r="D11" s="28">
        <v>10</v>
      </c>
      <c r="E11" s="72">
        <v>0.7</v>
      </c>
      <c r="F11" s="79" t="s">
        <v>57</v>
      </c>
      <c r="G11" s="29"/>
    </row>
    <row r="12" spans="2:7" x14ac:dyDescent="0.2">
      <c r="B12" s="81">
        <v>6</v>
      </c>
      <c r="C12" s="110" t="s">
        <v>35</v>
      </c>
      <c r="D12" s="30">
        <v>10</v>
      </c>
      <c r="E12" s="72">
        <v>0.7</v>
      </c>
      <c r="F12" s="79" t="s">
        <v>56</v>
      </c>
      <c r="G12" s="75"/>
    </row>
    <row r="13" spans="2:7" x14ac:dyDescent="0.2">
      <c r="B13" s="81">
        <v>7</v>
      </c>
      <c r="C13" s="110" t="s">
        <v>53</v>
      </c>
      <c r="D13" s="30">
        <v>10</v>
      </c>
      <c r="E13" s="72">
        <v>0.7</v>
      </c>
      <c r="F13" s="79" t="s">
        <v>62</v>
      </c>
      <c r="G13" s="75"/>
    </row>
    <row r="14" spans="2:7" x14ac:dyDescent="0.2">
      <c r="B14" s="81">
        <v>8</v>
      </c>
      <c r="C14" s="109" t="s">
        <v>8</v>
      </c>
      <c r="D14" s="28">
        <v>1</v>
      </c>
      <c r="E14" s="72">
        <v>0.7</v>
      </c>
      <c r="F14" s="78" t="s">
        <v>11</v>
      </c>
      <c r="G14" s="75"/>
    </row>
    <row r="15" spans="2:7" x14ac:dyDescent="0.2">
      <c r="B15" s="81">
        <v>9</v>
      </c>
      <c r="C15" s="109" t="s">
        <v>90</v>
      </c>
      <c r="D15" s="28">
        <v>10</v>
      </c>
      <c r="E15" s="72">
        <v>0.7</v>
      </c>
      <c r="F15" s="78" t="s">
        <v>12</v>
      </c>
      <c r="G15" s="75"/>
    </row>
    <row r="16" spans="2:7" x14ac:dyDescent="0.2">
      <c r="B16" s="81">
        <v>10</v>
      </c>
      <c r="C16" s="109" t="s">
        <v>91</v>
      </c>
      <c r="D16" s="28">
        <v>10</v>
      </c>
      <c r="E16" s="72">
        <v>0.7</v>
      </c>
      <c r="F16" s="79" t="s">
        <v>37</v>
      </c>
      <c r="G16" s="75"/>
    </row>
    <row r="17" spans="2:7" x14ac:dyDescent="0.2">
      <c r="B17" s="81">
        <v>11</v>
      </c>
      <c r="C17" s="109" t="s">
        <v>10</v>
      </c>
      <c r="D17" s="28">
        <v>10</v>
      </c>
      <c r="E17" s="72">
        <v>0.7</v>
      </c>
      <c r="F17" s="78" t="s">
        <v>13</v>
      </c>
      <c r="G17" s="75"/>
    </row>
    <row r="18" spans="2:7" x14ac:dyDescent="0.2">
      <c r="B18" s="81">
        <v>12</v>
      </c>
      <c r="C18" s="27"/>
      <c r="D18" s="28"/>
      <c r="E18" s="72"/>
      <c r="F18" s="78"/>
      <c r="G18" s="75"/>
    </row>
    <row r="19" spans="2:7" x14ac:dyDescent="0.2">
      <c r="B19" s="81">
        <v>13</v>
      </c>
      <c r="C19" s="27"/>
      <c r="D19" s="28"/>
      <c r="E19" s="73"/>
      <c r="F19" s="78"/>
      <c r="G19" s="75"/>
    </row>
    <row r="20" spans="2:7" x14ac:dyDescent="0.2">
      <c r="B20" s="81">
        <v>14</v>
      </c>
      <c r="C20" s="27"/>
      <c r="D20" s="28"/>
      <c r="E20" s="72"/>
      <c r="F20" s="79"/>
      <c r="G20" s="75"/>
    </row>
    <row r="21" spans="2:7" x14ac:dyDescent="0.2">
      <c r="B21" s="81">
        <v>15</v>
      </c>
      <c r="C21" s="27"/>
      <c r="D21" s="28"/>
      <c r="E21" s="73"/>
      <c r="F21" s="78"/>
      <c r="G21" s="75"/>
    </row>
    <row r="22" spans="2:7" x14ac:dyDescent="0.2">
      <c r="B22" s="81">
        <v>16</v>
      </c>
      <c r="C22" s="27"/>
      <c r="D22" s="28"/>
      <c r="E22" s="73"/>
      <c r="F22" s="78"/>
      <c r="G22" s="75"/>
    </row>
    <row r="23" spans="2:7" x14ac:dyDescent="0.2">
      <c r="B23" s="81">
        <v>17</v>
      </c>
      <c r="C23" s="27"/>
      <c r="D23" s="28"/>
      <c r="E23" s="73"/>
      <c r="F23" s="79"/>
      <c r="G23" s="75"/>
    </row>
    <row r="24" spans="2:7" x14ac:dyDescent="0.2">
      <c r="B24" s="81">
        <v>18</v>
      </c>
      <c r="C24" s="27"/>
      <c r="D24" s="28"/>
      <c r="E24" s="73"/>
      <c r="F24" s="79"/>
      <c r="G24" s="75"/>
    </row>
    <row r="25" spans="2:7" x14ac:dyDescent="0.2">
      <c r="B25" s="81">
        <v>19</v>
      </c>
      <c r="C25" s="27"/>
      <c r="D25" s="28"/>
      <c r="E25" s="73"/>
      <c r="F25" s="78"/>
      <c r="G25" s="75"/>
    </row>
    <row r="26" spans="2:7" x14ac:dyDescent="0.2">
      <c r="B26" s="81">
        <v>20</v>
      </c>
      <c r="C26" s="29"/>
      <c r="D26" s="30"/>
      <c r="E26" s="74"/>
      <c r="F26" s="78"/>
      <c r="G26" s="75"/>
    </row>
  </sheetData>
  <mergeCells count="4">
    <mergeCell ref="B4:B5"/>
    <mergeCell ref="F4:F5"/>
    <mergeCell ref="G4:G5"/>
    <mergeCell ref="C4:E4"/>
  </mergeCells>
  <phoneticPr fontId="10"/>
  <hyperlinks>
    <hyperlink ref="C7" r:id="rId1" xr:uid="{6096EA67-5973-488F-85FC-73A0994C7017}"/>
    <hyperlink ref="C8" r:id="rId2" xr:uid="{69A77D5A-20B3-460D-8CE2-4E3D4FB88C48}"/>
    <hyperlink ref="C9" r:id="rId3" xr:uid="{12243A8F-354C-4E92-84D9-2597A5076DED}"/>
    <hyperlink ref="C10" r:id="rId4" xr:uid="{99A1B4A6-6175-4677-A19A-3FFEF50CFC73}"/>
    <hyperlink ref="C13" r:id="rId5" xr:uid="{80ABECAC-1F95-4A76-A85E-C9CF33273D89}"/>
    <hyperlink ref="C11" r:id="rId6" xr:uid="{6E4E6B19-4658-471C-BE51-65ED1214C42E}"/>
    <hyperlink ref="C12" r:id="rId7" xr:uid="{CF526006-BDAF-427F-821C-51E46E0AA70B}"/>
    <hyperlink ref="C14" r:id="rId8" xr:uid="{FC907FD6-62F4-4FE5-9359-465D6756E590}"/>
    <hyperlink ref="C15" r:id="rId9" xr:uid="{5204F4E9-D0E2-472D-A732-399916FC415F}"/>
    <hyperlink ref="C16" r:id="rId10" xr:uid="{2EE42946-4072-4161-8411-7F3E777EAE03}"/>
    <hyperlink ref="C17" r:id="rId11" xr:uid="{7D9AEAEC-48C4-48ED-8A60-2A41D97056A3}"/>
  </hyperlinks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案件管理</vt:lpstr>
      <vt:lpstr>まとめ</vt:lpstr>
      <vt:lpstr>個人別マイル</vt:lpstr>
      <vt:lpstr>(集計)サイト毎</vt:lpstr>
      <vt:lpstr>(集計)カテゴリ毎</vt:lpstr>
      <vt:lpstr>(集計)サイト、カテゴリ</vt:lpstr>
      <vt:lpstr>【設定】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2017-02-01T14:15:00Z</dcterms:created>
  <dcterms:modified xsi:type="dcterms:W3CDTF">2025-01-19T05:20:46Z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1041-9.1.0.4922</vt:lpwstr>
  </property>
</Properties>
</file>